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C:\Users\LENOVO\Desktop\07.07.2026\"/>
    </mc:Choice>
  </mc:AlternateContent>
  <xr:revisionPtr revIDLastSave="0" documentId="13_ncr:1_{224667B2-839A-4ECA-B02D-FDAE59D2713A}" xr6:coauthVersionLast="47" xr6:coauthVersionMax="47" xr10:uidLastSave="{00000000-0000-0000-0000-000000000000}"/>
  <bookViews>
    <workbookView xWindow="-120" yWindow="-120" windowWidth="21840" windowHeight="13140" xr2:uid="{AD0CE9D3-195B-4F2F-9A9E-393B6BAEB7E3}"/>
  </bookViews>
  <sheets>
    <sheet name="CUMM (2)" sheetId="1" r:id="rId1"/>
  </sheets>
  <externalReferences>
    <externalReference r:id="rId2"/>
  </externalReferences>
  <definedNames>
    <definedName name="_xlnm._FilterDatabase" localSheetId="0" hidden="1">'CUMM (2)'!$B$1:$B$86</definedName>
    <definedName name="_xlnm.Print_Area" localSheetId="0">'CUMM (2)'!$A$1:$AD$79</definedName>
    <definedName name="_xlnm.Print_Titles" localSheetId="0">'CUMM (2)'!$2:$4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0" i="1" l="1"/>
  <c r="F49" i="1"/>
  <c r="AE12" i="1"/>
  <c r="AF12" i="1"/>
  <c r="AF79" i="1"/>
  <c r="AF78" i="1"/>
  <c r="AF77" i="1"/>
  <c r="AF76" i="1"/>
  <c r="AF75" i="1"/>
  <c r="AF74" i="1"/>
  <c r="AF73" i="1"/>
  <c r="AF72" i="1"/>
  <c r="AF71" i="1"/>
  <c r="AF70" i="1"/>
  <c r="AF69" i="1"/>
  <c r="AF68" i="1"/>
  <c r="AF67" i="1"/>
  <c r="AF66" i="1"/>
  <c r="AF65" i="1"/>
  <c r="AF64" i="1"/>
  <c r="AF63" i="1"/>
  <c r="AF62" i="1"/>
  <c r="AF61" i="1"/>
  <c r="AF60" i="1"/>
  <c r="AF59" i="1"/>
  <c r="AF58" i="1"/>
  <c r="AF57" i="1"/>
  <c r="AF56" i="1"/>
  <c r="AF55" i="1"/>
  <c r="AF54" i="1"/>
  <c r="AF53" i="1"/>
  <c r="AF52" i="1"/>
  <c r="AF51" i="1"/>
  <c r="AF50" i="1"/>
  <c r="AF49" i="1"/>
  <c r="AF48" i="1"/>
  <c r="AF47" i="1"/>
  <c r="AF46" i="1"/>
  <c r="AF45" i="1"/>
  <c r="AF44" i="1"/>
  <c r="AF43" i="1"/>
  <c r="AF42" i="1"/>
  <c r="AF41" i="1"/>
  <c r="AF40" i="1"/>
  <c r="AF39" i="1"/>
  <c r="AF38" i="1"/>
  <c r="AF37" i="1"/>
  <c r="AF36" i="1"/>
  <c r="AF35" i="1"/>
  <c r="AF34" i="1"/>
  <c r="AF33" i="1"/>
  <c r="AF32" i="1"/>
  <c r="AF31" i="1"/>
  <c r="AF30" i="1"/>
  <c r="AF29" i="1"/>
  <c r="AF28" i="1"/>
  <c r="AF27" i="1"/>
  <c r="AF26" i="1"/>
  <c r="AF25" i="1"/>
  <c r="AF24" i="1"/>
  <c r="AF23" i="1"/>
  <c r="AF22" i="1"/>
  <c r="AF21" i="1"/>
  <c r="AF20" i="1"/>
  <c r="AF19" i="1"/>
  <c r="AF18" i="1"/>
  <c r="AF17" i="1"/>
  <c r="AF16" i="1"/>
  <c r="AF15" i="1"/>
  <c r="AF14" i="1"/>
  <c r="AF13" i="1"/>
  <c r="AF11" i="1"/>
  <c r="AF10" i="1"/>
  <c r="AF9" i="1"/>
  <c r="AF8" i="1"/>
  <c r="AF7" i="1"/>
  <c r="AF6" i="1"/>
  <c r="AF5" i="1"/>
  <c r="AE7" i="1"/>
  <c r="AE6" i="1"/>
  <c r="AE5" i="1"/>
  <c r="AE78" i="1"/>
  <c r="AE77" i="1"/>
  <c r="AE76" i="1"/>
  <c r="AE75" i="1"/>
  <c r="AE74" i="1"/>
  <c r="AE73" i="1"/>
  <c r="AE72" i="1"/>
  <c r="AE71" i="1"/>
  <c r="AE70" i="1"/>
  <c r="AE69" i="1"/>
  <c r="AE68" i="1"/>
  <c r="AE67" i="1"/>
  <c r="AE66" i="1"/>
  <c r="AE65" i="1"/>
  <c r="AE64" i="1"/>
  <c r="AE63" i="1"/>
  <c r="AE62" i="1"/>
  <c r="AE61" i="1"/>
  <c r="AE60" i="1"/>
  <c r="AE59" i="1"/>
  <c r="AE58" i="1"/>
  <c r="AE57" i="1"/>
  <c r="AE56" i="1"/>
  <c r="AE55" i="1"/>
  <c r="AE54" i="1"/>
  <c r="AE53" i="1"/>
  <c r="AE52" i="1"/>
  <c r="AE51" i="1"/>
  <c r="AE50" i="1"/>
  <c r="AE49" i="1"/>
  <c r="AE48" i="1"/>
  <c r="AE47" i="1"/>
  <c r="AE46" i="1"/>
  <c r="AE44" i="1"/>
  <c r="AE43" i="1"/>
  <c r="AE42" i="1"/>
  <c r="AE41" i="1"/>
  <c r="AE40" i="1"/>
  <c r="AE39" i="1"/>
  <c r="AE38" i="1"/>
  <c r="AE37" i="1"/>
  <c r="AE36" i="1"/>
  <c r="AE35" i="1"/>
  <c r="AE34" i="1"/>
  <c r="AE33" i="1"/>
  <c r="AE32" i="1"/>
  <c r="AE31" i="1"/>
  <c r="AE30" i="1"/>
  <c r="AE29" i="1"/>
  <c r="AE28" i="1"/>
  <c r="AE27" i="1"/>
  <c r="AE26" i="1"/>
  <c r="AE25" i="1"/>
  <c r="AE24" i="1"/>
  <c r="AE23" i="1"/>
  <c r="AE22" i="1"/>
  <c r="AE21" i="1"/>
  <c r="AE20" i="1"/>
  <c r="AE19" i="1"/>
  <c r="AE18" i="1"/>
  <c r="AE17" i="1"/>
  <c r="AE16" i="1"/>
  <c r="AE15" i="1"/>
  <c r="AE14" i="1"/>
  <c r="AE13" i="1"/>
  <c r="AE11" i="1"/>
  <c r="AE10" i="1"/>
  <c r="AE9" i="1"/>
  <c r="AE8" i="1"/>
  <c r="E5" i="1"/>
  <c r="E12" i="1" s="1"/>
  <c r="E79" i="1" s="1"/>
  <c r="E6" i="1"/>
  <c r="E7" i="1"/>
  <c r="E8" i="1"/>
  <c r="E9" i="1"/>
  <c r="E10" i="1"/>
  <c r="E11" i="1"/>
  <c r="E13" i="1"/>
  <c r="E23" i="1" s="1"/>
  <c r="E14" i="1"/>
  <c r="E15" i="1"/>
  <c r="E16" i="1"/>
  <c r="E17" i="1"/>
  <c r="E18" i="1"/>
  <c r="E19" i="1"/>
  <c r="E20" i="1"/>
  <c r="E21" i="1"/>
  <c r="E22" i="1"/>
  <c r="E24" i="1"/>
  <c r="E25" i="1"/>
  <c r="E26" i="1"/>
  <c r="E27" i="1"/>
  <c r="E28" i="1"/>
  <c r="E29" i="1"/>
  <c r="E30" i="1"/>
  <c r="E45" i="1" s="1"/>
  <c r="E31" i="1"/>
  <c r="E32" i="1"/>
  <c r="E33" i="1"/>
  <c r="E36" i="1"/>
  <c r="E37" i="1"/>
  <c r="E39" i="1"/>
  <c r="E40" i="1"/>
  <c r="E49" i="1"/>
  <c r="E51" i="1"/>
  <c r="E52" i="1"/>
  <c r="E56" i="1" s="1"/>
  <c r="E53" i="1"/>
  <c r="E57" i="1"/>
  <c r="E62" i="1" s="1"/>
  <c r="E60" i="1"/>
  <c r="E61" i="1"/>
  <c r="F55" i="1" l="1"/>
  <c r="F44" i="1"/>
  <c r="F43" i="1"/>
  <c r="F42" i="1"/>
  <c r="F22" i="1"/>
  <c r="F61" i="1" l="1"/>
  <c r="F60" i="1"/>
  <c r="F59" i="1"/>
  <c r="F58" i="1"/>
  <c r="F57" i="1"/>
  <c r="F54" i="1"/>
  <c r="F53" i="1"/>
  <c r="F52" i="1"/>
  <c r="F50" i="1"/>
  <c r="F51" i="1" s="1"/>
  <c r="F48" i="1"/>
  <c r="F47" i="1"/>
  <c r="F46" i="1"/>
  <c r="F41" i="1"/>
  <c r="F40" i="1"/>
  <c r="F39" i="1"/>
  <c r="F38" i="1"/>
  <c r="F37" i="1"/>
  <c r="F36" i="1"/>
  <c r="F35" i="1"/>
  <c r="F34" i="1"/>
  <c r="F33" i="1"/>
  <c r="F32" i="1"/>
  <c r="F31" i="1"/>
  <c r="F30" i="1"/>
  <c r="F29" i="1"/>
  <c r="F28" i="1"/>
  <c r="F27" i="1"/>
  <c r="F26" i="1"/>
  <c r="F25" i="1"/>
  <c r="F24" i="1"/>
  <c r="F21" i="1"/>
  <c r="F20" i="1"/>
  <c r="F19" i="1"/>
  <c r="F18" i="1"/>
  <c r="F17" i="1"/>
  <c r="F16" i="1"/>
  <c r="F15" i="1"/>
  <c r="F14" i="1"/>
  <c r="F13" i="1"/>
  <c r="F11" i="1"/>
  <c r="F10" i="1"/>
  <c r="F9" i="1"/>
  <c r="F8" i="1"/>
  <c r="F7" i="1"/>
  <c r="F6" i="1"/>
  <c r="F23" i="1" l="1"/>
  <c r="F56" i="1"/>
  <c r="F62" i="1"/>
  <c r="F5" i="1"/>
  <c r="F12" i="1" s="1"/>
  <c r="D79" i="1" l="1"/>
  <c r="F79" i="1" s="1"/>
  <c r="AE79" i="1" s="1"/>
  <c r="F45" i="1"/>
  <c r="AE45" i="1" s="1"/>
</calcChain>
</file>

<file path=xl/sharedStrings.xml><?xml version="1.0" encoding="utf-8"?>
<sst xmlns="http://schemas.openxmlformats.org/spreadsheetml/2006/main" count="127" uniqueCount="123">
  <si>
    <t>Past claims/refunds, if any, pertaining to the Month(s) prior to the month for which FPPCA is being filed (Previous FYs)</t>
  </si>
  <si>
    <t>TOTAL COST</t>
  </si>
  <si>
    <t>TOTAL TRANSMISSION &amp; ULDC CHARGES</t>
  </si>
  <si>
    <t>ULDC COST</t>
  </si>
  <si>
    <t>PGCIL</t>
  </si>
  <si>
    <t>SLDC COST</t>
  </si>
  <si>
    <t>TRANSMISSION COST</t>
  </si>
  <si>
    <t>TOTAL OTHERS</t>
  </si>
  <si>
    <t xml:space="preserve">Swapping power
</t>
  </si>
  <si>
    <t>Sale to CPDCL</t>
  </si>
  <si>
    <t>Sale to SPDCL</t>
  </si>
  <si>
    <t>Purchase from CPDCL</t>
  </si>
  <si>
    <t>Purchase from SPDCL</t>
  </si>
  <si>
    <t>Short term Sales</t>
  </si>
  <si>
    <t>Market Purchases</t>
  </si>
  <si>
    <t>UI CHARGES</t>
  </si>
  <si>
    <t>IPPs TOTAL</t>
  </si>
  <si>
    <t>HNPCL</t>
  </si>
  <si>
    <t xml:space="preserve">SEMBCORP PROJECT-2 (125MW) </t>
  </si>
  <si>
    <t xml:space="preserve">SEMBCORP PROJECT-1 (625MW) </t>
  </si>
  <si>
    <t>JOINT SECTOR TOTAL</t>
  </si>
  <si>
    <t>TS NPDCL (TSPCC)</t>
  </si>
  <si>
    <t>Godavari Gas Power Plant</t>
  </si>
  <si>
    <t>APPDCL Stage-II</t>
  </si>
  <si>
    <t>APPDCL Stage-I</t>
  </si>
  <si>
    <t>NCE Solar</t>
  </si>
  <si>
    <t>SECI (APRAPSCOM)</t>
  </si>
  <si>
    <t>NCE TOTAL</t>
  </si>
  <si>
    <t>NCE WIND</t>
  </si>
  <si>
    <t>NCE- Others</t>
  </si>
  <si>
    <t>CGS TOTAL</t>
  </si>
  <si>
    <t>SCED</t>
  </si>
  <si>
    <t>NTPC-DADRI</t>
  </si>
  <si>
    <t>NTPC Aravali</t>
  </si>
  <si>
    <t>JNNSM Ph-1 Thermal</t>
  </si>
  <si>
    <t>NLC TPS- II Expn.</t>
  </si>
  <si>
    <t>NLC TPS- I Expn.</t>
  </si>
  <si>
    <t>KKNPP Unit-I</t>
  </si>
  <si>
    <t>NLC NNTPS</t>
  </si>
  <si>
    <t>NTPL(NLC TamilNadu)</t>
  </si>
  <si>
    <t>NPC(KAIGA unit I,II,III,IV)</t>
  </si>
  <si>
    <t>NPC(MAPS)</t>
  </si>
  <si>
    <t>NLC Stage-II</t>
  </si>
  <si>
    <t>NLC Stage-I</t>
  </si>
  <si>
    <t>NTECL Valluru</t>
  </si>
  <si>
    <t>NTPC Telangana STPS - I</t>
  </si>
  <si>
    <t>NTPC Kudgi Stage-I</t>
  </si>
  <si>
    <t>NTPC(SR) Ramagundam III</t>
  </si>
  <si>
    <t>NTPC(SR) Talcher Stage-II</t>
  </si>
  <si>
    <t>NTPC(SR) Simhadri Stage-II</t>
  </si>
  <si>
    <t>NTPC(SR) Simhadri Stage-I</t>
  </si>
  <si>
    <t>NTPC(SR) Ramagundam I &amp; II</t>
  </si>
  <si>
    <t>GENCO HYDEL(INCLUDING INTERSTATE)TOTAL</t>
  </si>
  <si>
    <t>Tungabhadra HES (AP Share)</t>
  </si>
  <si>
    <t>Machkund HES (AP Share)</t>
  </si>
  <si>
    <t>Minihydel(Chettipet)</t>
  </si>
  <si>
    <t>PABRHES</t>
  </si>
  <si>
    <t>Donkarayi</t>
  </si>
  <si>
    <t>Lower Sileru</t>
  </si>
  <si>
    <t>Upper Sileru</t>
  </si>
  <si>
    <t>NSTPDC PH</t>
  </si>
  <si>
    <t>NSRCPH</t>
  </si>
  <si>
    <t>Srisailam RCPH</t>
  </si>
  <si>
    <t>GENCO THERMAL TOTAL</t>
  </si>
  <si>
    <t>Dr.M.V.R.RTPP Stage-IV</t>
  </si>
  <si>
    <t>Dr.M.V.R.RTPP Stage-III</t>
  </si>
  <si>
    <t>Dr.M.V.R.RTPP Stage-II</t>
  </si>
  <si>
    <t>Dr.M.V.R.RTPP Stage-I</t>
  </si>
  <si>
    <t>Dr. NTTPS-V</t>
  </si>
  <si>
    <t>Dr. NTTPS-IV</t>
  </si>
  <si>
    <t>Dr. NTTPS</t>
  </si>
  <si>
    <t xml:space="preserve"> Actual</t>
  </si>
  <si>
    <t>Avg. as per Tariff Order</t>
  </si>
  <si>
    <t>Variance 
(u)= (t-s)</t>
  </si>
  <si>
    <t>Actual
 (t)</t>
  </si>
  <si>
    <t>TO 
(s)</t>
  </si>
  <si>
    <t>Variance
 (r)= (q-p)</t>
  </si>
  <si>
    <t>Actual 
(q)</t>
  </si>
  <si>
    <t>TO 
(p)</t>
  </si>
  <si>
    <t>Variance 
(o)= (n-m)</t>
  </si>
  <si>
    <t>Actual
 (n)</t>
  </si>
  <si>
    <t>TO
 (m)</t>
  </si>
  <si>
    <t>Variance
 (l)= (k-j)</t>
  </si>
  <si>
    <t>Actual 
(k)</t>
  </si>
  <si>
    <t>TO 
(j)</t>
  </si>
  <si>
    <t>Variance
 (i)= (h-g)</t>
  </si>
  <si>
    <t>Actual 
(h)</t>
  </si>
  <si>
    <t>TO
 (g)</t>
  </si>
  <si>
    <t>Variance
 (f)= (e-d)</t>
  </si>
  <si>
    <t>Actual
 (e)</t>
  </si>
  <si>
    <t>TO 
(d)</t>
  </si>
  <si>
    <t>Variance
 (c)= (b-a)</t>
  </si>
  <si>
    <t>Actual
 (b)</t>
  </si>
  <si>
    <t>TO 
(a)</t>
  </si>
  <si>
    <t>Total 
F=(A+B+C+D+E)</t>
  </si>
  <si>
    <t>Others
(E)</t>
  </si>
  <si>
    <t>Income Tax
(D)</t>
  </si>
  <si>
    <t>Incentive
(C)</t>
  </si>
  <si>
    <t>Variable 
(B)</t>
  </si>
  <si>
    <t>Fixed
(A)</t>
  </si>
  <si>
    <t>Cost Components (Rs.Millions)</t>
  </si>
  <si>
    <t>Energy (MU)</t>
  </si>
  <si>
    <t>Plant 
capacity
 (MW)</t>
  </si>
  <si>
    <t>Generating station/ Stage/Source</t>
  </si>
  <si>
    <t>S.No.</t>
  </si>
  <si>
    <t>avilability (MU)</t>
  </si>
  <si>
    <t>REMARKS FOR VARIATIONS</t>
  </si>
  <si>
    <t xml:space="preserve">The quantum of discharge of water at hydel power plant is as decided by the irrigation authorities. The actual availability shown is the technical availability of Hydro Machines as provided by the APSLDC. The fixed charges have been admitted based on actual Machine availability  achieved by the respective plants during the month as communicated by APSLDC. </t>
  </si>
  <si>
    <t>The transmission and SLDC charges are admitted based on the claims of APTRANSCO/APSLDC duly considering credits of transmission &amp; SLDC charges due to short term purchases made by APDISCOMs. Overall,the total Transmission &amp; ULDC charges decreased than the approved amount by Rs.247.19 Cr.</t>
  </si>
  <si>
    <t xml:space="preserve">The overall per unit cost is increased by Rs. 0.29/-Unit when compared to the approved rate. </t>
  </si>
  <si>
    <t>In this year,  Past claims/refunds, pertaining to the  previous year  for which FPPCA is being filed is around (+) Rs.2781.7 Crs.The details are submitted seperately.</t>
  </si>
  <si>
    <t>FY 2025-26, the actual Energy dispatch is less than the approved dispatch by 5063.61 MU (6.05 %). The actual average cost of power procurement including Transmission cost and past claims is Rs 5.99/-Unit when compared to the approved level in the Retail Supply Tariff order for the month is Rs 5.35/Unit.</t>
  </si>
  <si>
    <t>The availability of APGENCO thermal stations was decreased by 58.67 MU  (0.23 %)  when compared to approved availability. However the energy despatch from APGENCO thermal stations is  increased by 1167.39 MU (6.09%) than the approved quantum. The fixed charges of APGENCO stations (except Dr.NTTPS-V)  have been admitted based on the costs approved in the APGenco generation Multi Year Tariff order for FY2024-29 dtd.09.09.2024 duly limiting to the normative availability of respective plants and monthly avilability of station as communicated by APSLDC. Further, the variable cost is admitted duly limiting to the ceiling rates approved in the said MYT order. In respect of Dr.NTTPS-V, the FC and VC are admitted based on the costs approved in the Dr.NTTPS-V Multi Year Tariff order for FY2024-29 dtd.28.10.2024. Overall, the per unit cost of APGENCO thermal stations is increased around Rs.0.04/- Unit when compared to the approved rate.</t>
  </si>
  <si>
    <t>Actual energy dispatch is decreased over the approved by 4196.54 MU.  As all NCE/RE projects are Must Run Stations, there is no backing down applicable for them  whatever they generate is absorbed.  The applicable tariff as per PPAs/dicovered through bidding process has been admitted. Power from SECI-7000 MW PSA commenced with effct from 1st March-2026 to theextent of 300 MW.. Major shortfall in RE energy is due to non commencement of SECI power as initially anticipated due to ISTS constraints at Solar Power Developers (SPDs).</t>
  </si>
  <si>
    <t xml:space="preserve">The overal  availability of IPPS is increased by 1154.66 MU(7.78 %)  than the approved quantum and  actual energy dispatch decreased by  40.03 MU (0.27%) than approved quantum. Overall, the per unit cost of IPPs is increased  around Rs.0.09/Unit when compared to the approved rate. </t>
  </si>
  <si>
    <t xml:space="preserve">The ovreall avilability is increased by 554.46 MU (4.44%).The overall energy dispath is decreased by 867.17 MU(7.133 %).The fixed charges were admitted accordingly duly limiting to the normative availability. Further, there is no generation from Godavari Gas Power Plant as there is no avaialbility of natural gas. Overall, the per unit cost of Joint Sector is increased around Rs.0.43/-Unit when compared to the approved rate. </t>
  </si>
  <si>
    <t>UI(DSM) charges payble for an amount of Rs.40.97 Crs during this month. These are incidental due to mismatches happening in real time basis while doing load generation balance to maintain Grid frequency at the allowable limits. These charges are unavoidable due to higher incidence of RE power in the system.</t>
  </si>
  <si>
    <t>POWER PURCHASE</t>
  </si>
  <si>
    <r>
      <t>In view of higher grid demand, even though Commission excluded the procurement of power from four CGS Stations Viz NTPC-Kudgi, NTECL-Vallur, NTPL-Tuticorin &amp; NNTPS-Nyveli, the availability from these four stations aided in meeting the Grid Demand. Overall the availability from these four CGS stations during the year  is3608.67 MU. Overall the FC of CGS stations during the year  is increased by Rs.</t>
    </r>
    <r>
      <rPr>
        <sz val="10"/>
        <color theme="1"/>
        <rFont val="Cambria"/>
        <family val="1"/>
        <scheme val="major"/>
      </rPr>
      <t>1152 Crs</t>
    </r>
    <r>
      <rPr>
        <sz val="10"/>
        <rFont val="Cambria"/>
        <family val="1"/>
        <scheme val="major"/>
      </rPr>
      <t>. Further, pending approval of PPA,  15.34 MW from NTPC Telangana STPS-I(1600MW) has been availed w.e.f 01.03.2024 as per the allocation of Ministry of Power. NTPC Telangana is scheduled from unallocated pool as per MoP allocations and is subject to change monthly based on revised allocations issued by CEA from time to time.</t>
    </r>
  </si>
  <si>
    <r>
      <rPr>
        <sz val="10"/>
        <rFont val="Cambria"/>
        <family val="1"/>
        <scheme val="major"/>
      </rPr>
      <t>SEIL P1 (230MW)</t>
    </r>
  </si>
  <si>
    <r>
      <rPr>
        <sz val="10"/>
        <rFont val="Cambria"/>
        <family val="1"/>
        <scheme val="major"/>
      </rPr>
      <t>SEIL P2 (500MW Firm)</t>
    </r>
  </si>
  <si>
    <t xml:space="preserve">During real time operation of the grid, the forecasted grid demand varies due to weather conditions and the forecasted generation vary due to outages of thermal generation  or variation in RE generation. In order to balance the load-generation on real time basis, the APDISCOMs  overdraw/underdraw from the grid . Also when there is shortfall in declared availability vis a vis the Grid Demand, DISCOMs are procuring shortfall  from power markets,  exchanges/DEEP portal in order to ensure 24X7 power for all. A quantum of 3555.59 MU @ Rs.5.62 per Unit was procured under short term/market.  A quantum of 820.42 MU was sold through short term at a cost of Rs.3.95 per Unit.Further, a quantum of 912.43 MU was exported to the other utilities under swapping. Overall net Market procurement is lesser than approved by around 55%. DISCOMs also undertaken to sale their available suprlus energy on time block basis in real time market or through swapping / banking transactions. </t>
  </si>
  <si>
    <t>FPPCA FORMAT for the month of  MARCH, 2026    FY 25-26  (ALL DISCOMS) (Annexure-10)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</si>
</sst>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00"/>
  </numFmts>
  <fonts count="15" x14ac:knownFonts="1">
    <font>
      <sz val="11"/>
      <color theme="1"/>
      <name val="Calibri"/>
      <family val="2"/>
      <scheme val="minor"/>
    </font>
    <font>
      <b/>
      <sz val="9"/>
      <color theme="1"/>
      <name val="Cambria"/>
      <family val="1"/>
      <scheme val="major"/>
    </font>
    <font>
      <b/>
      <sz val="11"/>
      <color theme="1"/>
      <name val="Cambria"/>
      <family val="1"/>
      <scheme val="major"/>
    </font>
    <font>
      <sz val="10"/>
      <color rgb="FF000000"/>
      <name val="Times New Roman"/>
      <family val="1"/>
    </font>
    <font>
      <sz val="10"/>
      <name val="Arial"/>
      <family val="2"/>
    </font>
    <font>
      <sz val="14"/>
      <color theme="1"/>
      <name val="Cambria"/>
      <family val="1"/>
      <scheme val="major"/>
    </font>
    <font>
      <sz val="9"/>
      <color theme="1"/>
      <name val="Cambria"/>
      <family val="1"/>
      <scheme val="major"/>
    </font>
    <font>
      <b/>
      <sz val="10"/>
      <color theme="1"/>
      <name val="Cambria"/>
      <family val="1"/>
      <scheme val="major"/>
    </font>
    <font>
      <b/>
      <sz val="10"/>
      <name val="Cambria"/>
      <family val="1"/>
      <scheme val="major"/>
    </font>
    <font>
      <b/>
      <sz val="14"/>
      <color theme="1"/>
      <name val="Cambria"/>
      <family val="1"/>
      <scheme val="major"/>
    </font>
    <font>
      <sz val="10"/>
      <color theme="1"/>
      <name val="Cambria"/>
      <family val="1"/>
      <scheme val="major"/>
    </font>
    <font>
      <b/>
      <sz val="12"/>
      <color theme="0"/>
      <name val="Cambria"/>
      <family val="1"/>
      <scheme val="major"/>
    </font>
    <font>
      <sz val="10"/>
      <name val="Cambria"/>
      <family val="1"/>
      <scheme val="major"/>
    </font>
    <font>
      <b/>
      <sz val="10"/>
      <color rgb="FF000000"/>
      <name val="Cambria"/>
      <family val="1"/>
      <scheme val="major"/>
    </font>
    <font>
      <sz val="10"/>
      <color rgb="FF000000"/>
      <name val="Cambria"/>
      <family val="1"/>
      <scheme val="major"/>
    </font>
  </fonts>
  <fills count="5">
    <fill>
      <patternFill patternType="none"/>
    </fill>
    <fill>
      <patternFill patternType="gray125"/>
    </fill>
    <fill>
      <patternFill patternType="solid">
        <fgColor rgb="FF92D050"/>
        <bgColor indexed="64"/>
      </patternFill>
    </fill>
    <fill>
      <patternFill patternType="solid">
        <fgColor theme="6" tint="-0.499984740745262"/>
        <bgColor indexed="64"/>
      </patternFill>
    </fill>
    <fill>
      <patternFill patternType="solid">
        <fgColor theme="4"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4" fillId="0" borderId="0"/>
  </cellStyleXfs>
  <cellXfs count="53">
    <xf numFmtId="0" fontId="0" fillId="0" borderId="0" xfId="0"/>
    <xf numFmtId="164" fontId="1" fillId="0" borderId="0" xfId="0" applyNumberFormat="1" applyFont="1" applyAlignment="1">
      <alignment horizontal="center" vertical="center"/>
    </xf>
    <xf numFmtId="164" fontId="2" fillId="0" borderId="0" xfId="0" applyNumberFormat="1" applyFont="1" applyAlignment="1">
      <alignment horizontal="center" vertical="center"/>
    </xf>
    <xf numFmtId="0" fontId="1" fillId="2" borderId="1" xfId="0" applyFont="1" applyFill="1" applyBorder="1" applyAlignment="1">
      <alignment horizontal="center" vertical="center"/>
    </xf>
    <xf numFmtId="0" fontId="5" fillId="0" borderId="1" xfId="0" applyFont="1" applyBorder="1" applyAlignment="1">
      <alignment horizontal="left" vertical="center"/>
    </xf>
    <xf numFmtId="0" fontId="6" fillId="0" borderId="0" xfId="0" applyFont="1" applyAlignment="1">
      <alignment horizontal="left" vertical="center"/>
    </xf>
    <xf numFmtId="2" fontId="7"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5" fillId="0" borderId="0" xfId="0" applyFont="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0" fillId="0" borderId="1" xfId="0" applyFont="1" applyBorder="1" applyAlignment="1">
      <alignment horizontal="center" vertical="center"/>
    </xf>
    <xf numFmtId="0" fontId="11" fillId="3" borderId="6" xfId="0" applyFont="1" applyFill="1" applyBorder="1" applyAlignment="1">
      <alignment horizontal="center" vertical="center"/>
    </xf>
    <xf numFmtId="0" fontId="10" fillId="0" borderId="0" xfId="0" applyFont="1" applyAlignment="1">
      <alignment horizontal="center" vertical="center"/>
    </xf>
    <xf numFmtId="0" fontId="7" fillId="0" borderId="1" xfId="0" applyFont="1" applyBorder="1" applyAlignment="1">
      <alignment horizontal="center" vertical="center"/>
    </xf>
    <xf numFmtId="0" fontId="11" fillId="3" borderId="7" xfId="0" applyFont="1" applyFill="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wrapText="1"/>
    </xf>
    <xf numFmtId="0" fontId="11" fillId="3" borderId="8" xfId="0" applyFont="1" applyFill="1" applyBorder="1" applyAlignment="1">
      <alignment horizontal="center" vertical="center"/>
    </xf>
    <xf numFmtId="0" fontId="6" fillId="0" borderId="1" xfId="0" applyFont="1" applyBorder="1" applyAlignment="1">
      <alignment horizontal="center" vertical="center"/>
    </xf>
    <xf numFmtId="0" fontId="12" fillId="0" borderId="2" xfId="1" applyFont="1" applyBorder="1" applyAlignment="1">
      <alignment horizontal="left" vertical="top" wrapText="1"/>
    </xf>
    <xf numFmtId="1" fontId="10" fillId="0" borderId="1" xfId="0" applyNumberFormat="1" applyFont="1" applyBorder="1" applyAlignment="1">
      <alignment horizontal="center" vertical="center"/>
    </xf>
    <xf numFmtId="2" fontId="10" fillId="0" borderId="1" xfId="0" applyNumberFormat="1" applyFont="1" applyBorder="1" applyAlignment="1">
      <alignment horizontal="center" vertical="center"/>
    </xf>
    <xf numFmtId="2" fontId="10" fillId="0" borderId="1" xfId="0" applyNumberFormat="1" applyFont="1" applyBorder="1" applyAlignment="1">
      <alignment horizontal="right" vertical="center"/>
    </xf>
    <xf numFmtId="0" fontId="10" fillId="0" borderId="1" xfId="0" applyFont="1" applyBorder="1" applyAlignment="1">
      <alignment horizontal="left" vertical="center" wrapText="1"/>
    </xf>
    <xf numFmtId="0" fontId="6" fillId="0" borderId="0" xfId="0" applyFont="1" applyAlignment="1">
      <alignment horizontal="center" vertical="center"/>
    </xf>
    <xf numFmtId="1" fontId="7" fillId="2" borderId="1" xfId="0" applyNumberFormat="1" applyFont="1" applyFill="1" applyBorder="1" applyAlignment="1">
      <alignment horizontal="center" vertical="center"/>
    </xf>
    <xf numFmtId="2" fontId="7" fillId="2" borderId="1" xfId="0" applyNumberFormat="1" applyFont="1" applyFill="1" applyBorder="1" applyAlignment="1">
      <alignment horizontal="right" vertical="center"/>
    </xf>
    <xf numFmtId="0" fontId="1" fillId="0" borderId="0" xfId="0" applyFont="1" applyAlignment="1">
      <alignment horizontal="center" vertical="center"/>
    </xf>
    <xf numFmtId="0" fontId="12" fillId="0" borderId="2" xfId="0" applyFont="1" applyBorder="1" applyAlignment="1">
      <alignment horizontal="left" vertical="top" wrapText="1"/>
    </xf>
    <xf numFmtId="1" fontId="10" fillId="0" borderId="1" xfId="0" applyNumberFormat="1" applyFont="1" applyBorder="1" applyAlignment="1">
      <alignment horizontal="center" vertical="center"/>
    </xf>
    <xf numFmtId="0" fontId="12" fillId="0" borderId="1" xfId="0" applyFont="1" applyBorder="1" applyAlignment="1">
      <alignment horizontal="left" vertical="center" wrapText="1"/>
    </xf>
    <xf numFmtId="0" fontId="12" fillId="4" borderId="2" xfId="1" applyFont="1" applyFill="1" applyBorder="1" applyAlignment="1">
      <alignment horizontal="left" vertical="top" wrapText="1"/>
    </xf>
    <xf numFmtId="1" fontId="12" fillId="0" borderId="1" xfId="2" applyNumberFormat="1" applyFont="1" applyBorder="1" applyAlignment="1" applyProtection="1">
      <alignment horizontal="center" vertical="center"/>
      <protection locked="0"/>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1" fontId="7" fillId="0" borderId="1" xfId="0" applyNumberFormat="1" applyFont="1" applyBorder="1" applyAlignment="1">
      <alignment horizontal="center" vertical="center"/>
    </xf>
    <xf numFmtId="0" fontId="12" fillId="0" borderId="6" xfId="0" applyFont="1" applyBorder="1" applyAlignment="1">
      <alignment horizontal="left" vertical="center" wrapText="1"/>
    </xf>
    <xf numFmtId="0" fontId="12" fillId="0" borderId="7" xfId="0" applyFont="1" applyBorder="1" applyAlignment="1">
      <alignment horizontal="left" vertical="center" wrapText="1"/>
    </xf>
    <xf numFmtId="0" fontId="13"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12" fillId="0" borderId="8" xfId="0" applyFont="1" applyBorder="1" applyAlignment="1">
      <alignment horizontal="left" vertical="center" wrapText="1"/>
    </xf>
    <xf numFmtId="0" fontId="14" fillId="0" borderId="1" xfId="0" applyFont="1" applyBorder="1" applyAlignment="1">
      <alignment horizontal="center" vertical="center" wrapText="1"/>
    </xf>
    <xf numFmtId="0" fontId="1" fillId="2" borderId="0" xfId="0" applyFont="1" applyFill="1" applyAlignment="1">
      <alignment horizontal="center" vertical="center"/>
    </xf>
    <xf numFmtId="0" fontId="10" fillId="0" borderId="1" xfId="0" applyFont="1" applyBorder="1" applyAlignment="1">
      <alignment horizontal="center" vertical="center" wrapText="1"/>
    </xf>
    <xf numFmtId="0" fontId="12" fillId="0" borderId="1" xfId="0" applyFont="1" applyBorder="1" applyAlignment="1">
      <alignment vertical="center" wrapText="1"/>
    </xf>
    <xf numFmtId="164" fontId="6" fillId="0" borderId="0" xfId="0" applyNumberFormat="1" applyFont="1" applyAlignment="1">
      <alignment horizontal="center" vertical="center"/>
    </xf>
    <xf numFmtId="165" fontId="6" fillId="0" borderId="0" xfId="0" applyNumberFormat="1" applyFont="1" applyAlignment="1">
      <alignment horizontal="center" vertical="center"/>
    </xf>
    <xf numFmtId="2" fontId="6" fillId="0" borderId="0" xfId="0" applyNumberFormat="1" applyFont="1" applyAlignment="1">
      <alignment horizontal="center" vertical="center"/>
    </xf>
    <xf numFmtId="0" fontId="12" fillId="0" borderId="2" xfId="1" applyFont="1" applyBorder="1" applyAlignment="1">
      <alignment horizontal="left" vertical="center" wrapText="1"/>
    </xf>
  </cellXfs>
  <cellStyles count="3">
    <cellStyle name="Normal" xfId="0" builtinId="0"/>
    <cellStyle name="Normal 2" xfId="1" xr:uid="{B489DAAD-E4A7-4BEC-BCDA-46B2C2877950}"/>
    <cellStyle name="Normal 82" xfId="2" xr:uid="{683E7019-6BDB-4088-BF32-DEFFACECE7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New%20folder/Cummulative%20avilabilites%2025-26.xlsx" TargetMode="External"/><Relationship Id="rId2" Type="http://schemas.openxmlformats.org/officeDocument/2006/relationships/externalLinkPath" Target="file:///C:\Users\Lenovo\Desktop\New%20folder\Cummulative%20avilabilites%2025-26.xlsx" TargetMode="External"/><Relationship Id="rId1" Type="http://schemas.openxmlformats.org/officeDocument/2006/relationships/externalLinkPath" Target="/Users/Lenovo/Desktop/New%20folder/Cummulative%20avilabilites%2025-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r 26 "/>
      <sheetName val="Sheet1"/>
    </sheetNames>
    <sheetDataSet>
      <sheetData sheetId="0">
        <row r="4">
          <cell r="A4" t="str">
            <v>Dr. NTTPS</v>
          </cell>
          <cell r="B4">
            <v>1260</v>
          </cell>
          <cell r="C4">
            <v>9</v>
          </cell>
          <cell r="D4">
            <v>72.13</v>
          </cell>
          <cell r="E4">
            <v>7244.8930007999998</v>
          </cell>
        </row>
        <row r="5">
          <cell r="A5" t="str">
            <v>Dr. NTTPS-IV</v>
          </cell>
          <cell r="B5">
            <v>500</v>
          </cell>
          <cell r="C5">
            <v>7.5</v>
          </cell>
          <cell r="D5">
            <v>79.099999999999994</v>
          </cell>
          <cell r="E5">
            <v>3204.7364999999995</v>
          </cell>
        </row>
        <row r="6">
          <cell r="A6" t="str">
            <v>Dr. NTTPS-V</v>
          </cell>
          <cell r="B6">
            <v>800</v>
          </cell>
          <cell r="C6">
            <v>5.75</v>
          </cell>
          <cell r="D6">
            <v>61.02</v>
          </cell>
          <cell r="E6">
            <v>4030.3954080000008</v>
          </cell>
        </row>
        <row r="7">
          <cell r="A7" t="str">
            <v>Dr.M.V.R.RTPP Stage-I</v>
          </cell>
          <cell r="B7">
            <v>420</v>
          </cell>
          <cell r="C7">
            <v>9</v>
          </cell>
          <cell r="D7">
            <v>71.510000000000005</v>
          </cell>
          <cell r="E7">
            <v>2394.2062871999997</v>
          </cell>
        </row>
        <row r="8">
          <cell r="A8" t="str">
            <v>Dr.M.V.R.RTPP Stage-II</v>
          </cell>
          <cell r="B8">
            <v>420</v>
          </cell>
          <cell r="C8">
            <v>9</v>
          </cell>
          <cell r="D8">
            <v>84.93</v>
          </cell>
          <cell r="E8">
            <v>2843.5175496000002</v>
          </cell>
        </row>
        <row r="9">
          <cell r="A9" t="str">
            <v>Dr.M.V.R.RTPP Stage-III</v>
          </cell>
          <cell r="B9">
            <v>210</v>
          </cell>
          <cell r="C9">
            <v>9</v>
          </cell>
          <cell r="D9">
            <v>76.099999999999994</v>
          </cell>
          <cell r="E9">
            <v>1273.9413959999997</v>
          </cell>
        </row>
        <row r="10">
          <cell r="A10" t="str">
            <v>Dr.M.V.R.RTPP Stage-IV</v>
          </cell>
          <cell r="B10">
            <v>600</v>
          </cell>
          <cell r="C10">
            <v>5.75</v>
          </cell>
          <cell r="D10">
            <v>73.53</v>
          </cell>
          <cell r="E10">
            <v>3642.5144340000002</v>
          </cell>
        </row>
        <row r="11">
          <cell r="A11" t="str">
            <v>Srisailam RCPH</v>
          </cell>
          <cell r="B11">
            <v>770</v>
          </cell>
          <cell r="C11">
            <v>1</v>
          </cell>
          <cell r="D11">
            <v>97.14</v>
          </cell>
          <cell r="E11">
            <v>6486.7644071999994</v>
          </cell>
        </row>
        <row r="12">
          <cell r="A12" t="str">
            <v>NSRCPH</v>
          </cell>
          <cell r="B12">
            <v>90</v>
          </cell>
          <cell r="C12">
            <v>1</v>
          </cell>
          <cell r="D12">
            <v>100</v>
          </cell>
          <cell r="E12">
            <v>780.51599999999985</v>
          </cell>
        </row>
        <row r="13">
          <cell r="A13" t="str">
            <v>NSTPDC PH</v>
          </cell>
          <cell r="B13">
            <v>50</v>
          </cell>
          <cell r="C13">
            <v>1</v>
          </cell>
          <cell r="D13">
            <v>96.28</v>
          </cell>
          <cell r="E13">
            <v>417.48933599999998</v>
          </cell>
        </row>
        <row r="14">
          <cell r="A14" t="str">
            <v>Upper Sileru</v>
          </cell>
          <cell r="B14">
            <v>240</v>
          </cell>
          <cell r="C14">
            <v>1</v>
          </cell>
          <cell r="D14">
            <v>99.32</v>
          </cell>
          <cell r="E14">
            <v>2067.2226431999998</v>
          </cell>
        </row>
        <row r="15">
          <cell r="A15" t="str">
            <v>Lower Sileru</v>
          </cell>
          <cell r="B15">
            <v>460</v>
          </cell>
          <cell r="C15">
            <v>1</v>
          </cell>
          <cell r="D15">
            <v>100</v>
          </cell>
          <cell r="E15">
            <v>3989.3039999999996</v>
          </cell>
        </row>
        <row r="16">
          <cell r="A16" t="str">
            <v>Donkarayi</v>
          </cell>
          <cell r="B16">
            <v>25</v>
          </cell>
          <cell r="C16">
            <v>1</v>
          </cell>
          <cell r="D16">
            <v>63.46</v>
          </cell>
          <cell r="E16">
            <v>137.58762600000003</v>
          </cell>
        </row>
        <row r="17">
          <cell r="A17" t="str">
            <v>PABRHES</v>
          </cell>
          <cell r="B17">
            <v>20</v>
          </cell>
          <cell r="C17">
            <v>1</v>
          </cell>
          <cell r="D17">
            <v>100</v>
          </cell>
          <cell r="E17">
            <v>173.44800000000004</v>
          </cell>
        </row>
        <row r="18">
          <cell r="A18" t="str">
            <v>Minihydel(Chettipet)</v>
          </cell>
          <cell r="B18">
            <v>1</v>
          </cell>
          <cell r="C18">
            <v>1</v>
          </cell>
          <cell r="D18">
            <v>93.76</v>
          </cell>
          <cell r="E18">
            <v>8.1312422400000006</v>
          </cell>
        </row>
        <row r="19">
          <cell r="A19" t="str">
            <v>Machkund HES (AP Share)</v>
          </cell>
          <cell r="B19">
            <v>60</v>
          </cell>
          <cell r="C19">
            <v>1</v>
          </cell>
        </row>
        <row r="20">
          <cell r="A20" t="str">
            <v>Tungabhadra HES (AP Share)</v>
          </cell>
          <cell r="B20">
            <v>57.6</v>
          </cell>
          <cell r="C20">
            <v>1</v>
          </cell>
        </row>
        <row r="21">
          <cell r="A21" t="str">
            <v>APPDCL Stage-I</v>
          </cell>
          <cell r="B21">
            <v>1600</v>
          </cell>
          <cell r="C21">
            <v>5.75</v>
          </cell>
          <cell r="D21">
            <v>62.07</v>
          </cell>
          <cell r="E21">
            <v>8199.4966560000012</v>
          </cell>
        </row>
        <row r="22">
          <cell r="A22" t="str">
            <v>APPDCL Stage-II</v>
          </cell>
          <cell r="B22">
            <v>800</v>
          </cell>
          <cell r="C22">
            <v>5.75</v>
          </cell>
          <cell r="D22">
            <v>73.3</v>
          </cell>
          <cell r="E22">
            <v>4841.4943200000007</v>
          </cell>
        </row>
        <row r="23">
          <cell r="A23" t="str">
            <v>HNPCL</v>
          </cell>
          <cell r="B23">
            <v>1040</v>
          </cell>
          <cell r="C23">
            <v>5.75</v>
          </cell>
          <cell r="D23">
            <v>68.3</v>
          </cell>
          <cell r="E23">
            <v>5864.6150159999997</v>
          </cell>
        </row>
        <row r="24">
          <cell r="A24" t="str">
            <v>SEIL P1 (230MW)</v>
          </cell>
          <cell r="B24">
            <v>230.55</v>
          </cell>
          <cell r="C24">
            <v>5.25</v>
          </cell>
          <cell r="D24">
            <v>88.11</v>
          </cell>
          <cell r="E24">
            <v>1779.5</v>
          </cell>
        </row>
        <row r="25">
          <cell r="A25" t="str">
            <v>SEIL P2 (502 MW Firm)</v>
          </cell>
          <cell r="B25">
            <v>502</v>
          </cell>
          <cell r="C25">
            <v>5</v>
          </cell>
          <cell r="D25">
            <v>90.41</v>
          </cell>
          <cell r="E25">
            <v>3974.1</v>
          </cell>
        </row>
        <row r="26">
          <cell r="A26" t="str">
            <v xml:space="preserve">SEMBCORP PROJECT-2 (125MW) </v>
          </cell>
          <cell r="B26">
            <v>125</v>
          </cell>
          <cell r="C26">
            <v>5</v>
          </cell>
          <cell r="D26">
            <v>88.71</v>
          </cell>
          <cell r="E26">
            <v>806.34</v>
          </cell>
        </row>
        <row r="27">
          <cell r="A27" t="str">
            <v xml:space="preserve">SEMBCORP PROJECT-1 (660 MW) </v>
          </cell>
          <cell r="B27">
            <v>625</v>
          </cell>
          <cell r="C27">
            <v>5.25</v>
          </cell>
          <cell r="D27">
            <v>90</v>
          </cell>
          <cell r="E27">
            <v>3557.0790000000002</v>
          </cell>
        </row>
        <row r="28">
          <cell r="A28" t="str">
            <v>NTPC(SR) Ramagundam I &amp; II</v>
          </cell>
          <cell r="B28">
            <v>316.20999999999998</v>
          </cell>
          <cell r="C28">
            <v>6.68</v>
          </cell>
          <cell r="D28">
            <v>87.929000000000002</v>
          </cell>
          <cell r="E28">
            <v>2056.0700000000002</v>
          </cell>
        </row>
        <row r="29">
          <cell r="A29" t="str">
            <v>NTPC(SR) Ramagundam III</v>
          </cell>
          <cell r="B29">
            <v>79.16</v>
          </cell>
          <cell r="C29">
            <v>5.75</v>
          </cell>
          <cell r="D29">
            <v>95.948999999999998</v>
          </cell>
          <cell r="E29">
            <v>571.12485920626511</v>
          </cell>
        </row>
        <row r="30">
          <cell r="A30" t="str">
            <v>NTPC(SR) Talcher Stage-II</v>
          </cell>
          <cell r="B30">
            <v>191.38</v>
          </cell>
          <cell r="C30">
            <v>6.75</v>
          </cell>
          <cell r="D30">
            <v>89.119</v>
          </cell>
          <cell r="E30">
            <v>1329.517182283992</v>
          </cell>
        </row>
        <row r="31">
          <cell r="A31" t="str">
            <v>NTPC(SR) Simhadri Stage-I</v>
          </cell>
          <cell r="B31">
            <v>461.1</v>
          </cell>
          <cell r="C31">
            <v>6.25</v>
          </cell>
          <cell r="D31">
            <v>88.168999999999997</v>
          </cell>
          <cell r="E31">
            <v>3343.1600749346999</v>
          </cell>
        </row>
        <row r="32">
          <cell r="A32" t="str">
            <v>NTPC(SR) Simhadri Stage-II</v>
          </cell>
          <cell r="B32">
            <v>222.99</v>
          </cell>
          <cell r="C32">
            <v>6.25</v>
          </cell>
          <cell r="D32">
            <v>91.174000000000007</v>
          </cell>
          <cell r="E32">
            <v>1618.8159724028644</v>
          </cell>
        </row>
        <row r="33">
          <cell r="A33" t="str">
            <v>NTPC Kudgi Stage-I</v>
          </cell>
          <cell r="B33">
            <v>257.82</v>
          </cell>
          <cell r="C33">
            <v>6.75</v>
          </cell>
          <cell r="D33">
            <v>92.703999999999994</v>
          </cell>
          <cell r="E33">
            <v>1686.6758450774619</v>
          </cell>
        </row>
        <row r="34">
          <cell r="A34" t="str">
            <v>NTECL Valluru</v>
          </cell>
          <cell r="B34">
            <v>98.81</v>
          </cell>
          <cell r="C34">
            <v>5.75</v>
          </cell>
          <cell r="D34">
            <v>88.524000000000001</v>
          </cell>
          <cell r="E34">
            <v>669.9382571651339</v>
          </cell>
        </row>
        <row r="35">
          <cell r="A35" t="str">
            <v>NLC Stage-I</v>
          </cell>
          <cell r="B35">
            <v>53.53</v>
          </cell>
          <cell r="C35">
            <v>10</v>
          </cell>
          <cell r="D35">
            <v>52.893000000000001</v>
          </cell>
          <cell r="E35">
            <v>190.08265710077916</v>
          </cell>
        </row>
        <row r="36">
          <cell r="A36" t="str">
            <v>NLC Stage-II</v>
          </cell>
          <cell r="B36">
            <v>94.57</v>
          </cell>
          <cell r="C36">
            <v>10</v>
          </cell>
          <cell r="D36">
            <v>49.231000000000002</v>
          </cell>
          <cell r="E36">
            <v>324.53680377787742</v>
          </cell>
        </row>
        <row r="37">
          <cell r="A37" t="str">
            <v>NLC TPS- I Expn.</v>
          </cell>
          <cell r="B37">
            <v>9.17</v>
          </cell>
          <cell r="C37">
            <v>9</v>
          </cell>
          <cell r="D37">
            <v>63.725999999999999</v>
          </cell>
          <cell r="E37">
            <v>28.78216097309279</v>
          </cell>
        </row>
        <row r="38">
          <cell r="A38" t="str">
            <v>NLC TPS- II Expn.</v>
          </cell>
          <cell r="B38">
            <v>10.91</v>
          </cell>
          <cell r="C38">
            <v>12.5</v>
          </cell>
          <cell r="D38">
            <v>45.856999999999999</v>
          </cell>
          <cell r="E38">
            <v>23.919160235250001</v>
          </cell>
        </row>
        <row r="39">
          <cell r="A39" t="str">
            <v>NLC NNTPS</v>
          </cell>
          <cell r="B39">
            <v>53.48</v>
          </cell>
          <cell r="C39">
            <v>5.75</v>
          </cell>
          <cell r="D39">
            <v>69.912999999999997</v>
          </cell>
          <cell r="E39">
            <v>305.8125874666199</v>
          </cell>
        </row>
        <row r="40">
          <cell r="A40" t="str">
            <v>NTPL(NLC TamilNadu)</v>
          </cell>
          <cell r="B40">
            <v>134.63999999999999</v>
          </cell>
          <cell r="C40">
            <v>5.25</v>
          </cell>
          <cell r="D40">
            <v>89.787999999999997</v>
          </cell>
          <cell r="E40">
            <v>946.24313626235994</v>
          </cell>
        </row>
        <row r="41">
          <cell r="A41" t="str">
            <v>NTPC Telangana STPS - I</v>
          </cell>
          <cell r="B41">
            <v>37.880000000000003</v>
          </cell>
          <cell r="C41">
            <v>6.75</v>
          </cell>
          <cell r="D41">
            <v>91.245000000000005</v>
          </cell>
          <cell r="E41">
            <v>116.51358588407997</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23D61-EF4E-44F9-B468-D15FAD51E7D2}">
  <sheetPr>
    <tabColor rgb="FFFFFF00"/>
  </sheetPr>
  <dimension ref="A1:AF91"/>
  <sheetViews>
    <sheetView showGridLines="0" tabSelected="1" view="pageBreakPreview" zoomScale="85" zoomScaleNormal="120" zoomScaleSheetLayoutView="85" workbookViewId="0">
      <pane xSplit="2" ySplit="4" topLeftCell="C5" activePane="bottomRight" state="frozen"/>
      <selection activeCell="G404" sqref="G404"/>
      <selection pane="topRight" activeCell="G404" sqref="G404"/>
      <selection pane="bottomLeft" activeCell="G404" sqref="G404"/>
      <selection pane="bottomRight" activeCell="V79" sqref="V79"/>
    </sheetView>
  </sheetViews>
  <sheetFormatPr defaultRowHeight="26.25" customHeight="1" x14ac:dyDescent="0.25"/>
  <cols>
    <col min="1" max="1" width="4.5703125" style="28" customWidth="1"/>
    <col min="2" max="2" width="18.85546875" style="28" customWidth="1"/>
    <col min="3" max="3" width="6.85546875" style="28" customWidth="1"/>
    <col min="4" max="4" width="10.140625" style="28" customWidth="1"/>
    <col min="5" max="5" width="10" style="28" customWidth="1"/>
    <col min="6" max="6" width="10.140625" style="28" customWidth="1"/>
    <col min="7" max="7" width="9.85546875" style="28" bestFit="1" customWidth="1"/>
    <col min="8" max="8" width="9.85546875" style="28" customWidth="1"/>
    <col min="9" max="9" width="9.42578125" style="28" customWidth="1"/>
    <col min="10" max="10" width="10.85546875" style="28" customWidth="1"/>
    <col min="11" max="11" width="11.140625" style="28" customWidth="1"/>
    <col min="12" max="12" width="9.85546875" style="28" customWidth="1"/>
    <col min="13" max="14" width="11.42578125" style="28" customWidth="1"/>
    <col min="15" max="15" width="10.5703125" style="28" customWidth="1"/>
    <col min="16" max="16" width="6.5703125" style="28" hidden="1" customWidth="1"/>
    <col min="17" max="17" width="7.140625" style="28" hidden="1" customWidth="1"/>
    <col min="18" max="18" width="6.28515625" style="28" hidden="1" customWidth="1"/>
    <col min="19" max="19" width="6" style="28" hidden="1" customWidth="1"/>
    <col min="20" max="21" width="6.42578125" style="28" hidden="1" customWidth="1"/>
    <col min="22" max="22" width="6.42578125" style="28" customWidth="1"/>
    <col min="23" max="23" width="9" style="28" customWidth="1"/>
    <col min="24" max="24" width="8.7109375" style="28" customWidth="1"/>
    <col min="25" max="25" width="11.140625" style="28" customWidth="1"/>
    <col min="26" max="26" width="10.85546875" style="28" customWidth="1"/>
    <col min="27" max="27" width="9.7109375" style="28" customWidth="1"/>
    <col min="28" max="28" width="8.42578125" style="28" customWidth="1"/>
    <col min="29" max="29" width="6.5703125" style="28" customWidth="1"/>
    <col min="30" max="30" width="50.42578125" style="5" customWidth="1"/>
    <col min="31" max="31" width="9" style="28" customWidth="1"/>
    <col min="32" max="258" width="9.140625" style="28"/>
    <col min="259" max="259" width="4.5703125" style="28" customWidth="1"/>
    <col min="260" max="260" width="30.85546875" style="28" customWidth="1"/>
    <col min="261" max="261" width="6" style="28" customWidth="1"/>
    <col min="262" max="262" width="6.28515625" style="28" customWidth="1"/>
    <col min="263" max="263" width="11.5703125" style="28" customWidth="1"/>
    <col min="264" max="264" width="13.42578125" style="28" customWidth="1"/>
    <col min="265" max="265" width="12.42578125" style="28" customWidth="1"/>
    <col min="266" max="267" width="10.42578125" style="28" customWidth="1"/>
    <col min="268" max="268" width="12" style="28" customWidth="1"/>
    <col min="269" max="270" width="10.42578125" style="28" customWidth="1"/>
    <col min="271" max="271" width="10.7109375" style="28" customWidth="1"/>
    <col min="272" max="275" width="6.42578125" style="28" customWidth="1"/>
    <col min="276" max="276" width="8.42578125" style="28" customWidth="1"/>
    <col min="277" max="277" width="9.5703125" style="28" customWidth="1"/>
    <col min="278" max="278" width="6.42578125" style="28" customWidth="1"/>
    <col min="279" max="279" width="9.42578125" style="28" customWidth="1"/>
    <col min="280" max="280" width="9.7109375" style="28" customWidth="1"/>
    <col min="281" max="281" width="10.42578125" style="28" customWidth="1"/>
    <col min="282" max="282" width="12.7109375" style="28" customWidth="1"/>
    <col min="283" max="283" width="11" style="28" customWidth="1"/>
    <col min="284" max="284" width="8.5703125" style="28" customWidth="1"/>
    <col min="285" max="285" width="6.85546875" style="28" customWidth="1"/>
    <col min="286" max="286" width="11.42578125" style="28" customWidth="1"/>
    <col min="287" max="514" width="9.140625" style="28"/>
    <col min="515" max="515" width="4.5703125" style="28" customWidth="1"/>
    <col min="516" max="516" width="30.85546875" style="28" customWidth="1"/>
    <col min="517" max="517" width="6" style="28" customWidth="1"/>
    <col min="518" max="518" width="6.28515625" style="28" customWidth="1"/>
    <col min="519" max="519" width="11.5703125" style="28" customWidth="1"/>
    <col min="520" max="520" width="13.42578125" style="28" customWidth="1"/>
    <col min="521" max="521" width="12.42578125" style="28" customWidth="1"/>
    <col min="522" max="523" width="10.42578125" style="28" customWidth="1"/>
    <col min="524" max="524" width="12" style="28" customWidth="1"/>
    <col min="525" max="526" width="10.42578125" style="28" customWidth="1"/>
    <col min="527" max="527" width="10.7109375" style="28" customWidth="1"/>
    <col min="528" max="531" width="6.42578125" style="28" customWidth="1"/>
    <col min="532" max="532" width="8.42578125" style="28" customWidth="1"/>
    <col min="533" max="533" width="9.5703125" style="28" customWidth="1"/>
    <col min="534" max="534" width="6.42578125" style="28" customWidth="1"/>
    <col min="535" max="535" width="9.42578125" style="28" customWidth="1"/>
    <col min="536" max="536" width="9.7109375" style="28" customWidth="1"/>
    <col min="537" max="537" width="10.42578125" style="28" customWidth="1"/>
    <col min="538" max="538" width="12.7109375" style="28" customWidth="1"/>
    <col min="539" max="539" width="11" style="28" customWidth="1"/>
    <col min="540" max="540" width="8.5703125" style="28" customWidth="1"/>
    <col min="541" max="541" width="6.85546875" style="28" customWidth="1"/>
    <col min="542" max="542" width="11.42578125" style="28" customWidth="1"/>
    <col min="543" max="770" width="9.140625" style="28"/>
    <col min="771" max="771" width="4.5703125" style="28" customWidth="1"/>
    <col min="772" max="772" width="30.85546875" style="28" customWidth="1"/>
    <col min="773" max="773" width="6" style="28" customWidth="1"/>
    <col min="774" max="774" width="6.28515625" style="28" customWidth="1"/>
    <col min="775" max="775" width="11.5703125" style="28" customWidth="1"/>
    <col min="776" max="776" width="13.42578125" style="28" customWidth="1"/>
    <col min="777" max="777" width="12.42578125" style="28" customWidth="1"/>
    <col min="778" max="779" width="10.42578125" style="28" customWidth="1"/>
    <col min="780" max="780" width="12" style="28" customWidth="1"/>
    <col min="781" max="782" width="10.42578125" style="28" customWidth="1"/>
    <col min="783" max="783" width="10.7109375" style="28" customWidth="1"/>
    <col min="784" max="787" width="6.42578125" style="28" customWidth="1"/>
    <col min="788" max="788" width="8.42578125" style="28" customWidth="1"/>
    <col min="789" max="789" width="9.5703125" style="28" customWidth="1"/>
    <col min="790" max="790" width="6.42578125" style="28" customWidth="1"/>
    <col min="791" max="791" width="9.42578125" style="28" customWidth="1"/>
    <col min="792" max="792" width="9.7109375" style="28" customWidth="1"/>
    <col min="793" max="793" width="10.42578125" style="28" customWidth="1"/>
    <col min="794" max="794" width="12.7109375" style="28" customWidth="1"/>
    <col min="795" max="795" width="11" style="28" customWidth="1"/>
    <col min="796" max="796" width="8.5703125" style="28" customWidth="1"/>
    <col min="797" max="797" width="6.85546875" style="28" customWidth="1"/>
    <col min="798" max="798" width="11.42578125" style="28" customWidth="1"/>
    <col min="799" max="1026" width="9.140625" style="28"/>
    <col min="1027" max="1027" width="4.5703125" style="28" customWidth="1"/>
    <col min="1028" max="1028" width="30.85546875" style="28" customWidth="1"/>
    <col min="1029" max="1029" width="6" style="28" customWidth="1"/>
    <col min="1030" max="1030" width="6.28515625" style="28" customWidth="1"/>
    <col min="1031" max="1031" width="11.5703125" style="28" customWidth="1"/>
    <col min="1032" max="1032" width="13.42578125" style="28" customWidth="1"/>
    <col min="1033" max="1033" width="12.42578125" style="28" customWidth="1"/>
    <col min="1034" max="1035" width="10.42578125" style="28" customWidth="1"/>
    <col min="1036" max="1036" width="12" style="28" customWidth="1"/>
    <col min="1037" max="1038" width="10.42578125" style="28" customWidth="1"/>
    <col min="1039" max="1039" width="10.7109375" style="28" customWidth="1"/>
    <col min="1040" max="1043" width="6.42578125" style="28" customWidth="1"/>
    <col min="1044" max="1044" width="8.42578125" style="28" customWidth="1"/>
    <col min="1045" max="1045" width="9.5703125" style="28" customWidth="1"/>
    <col min="1046" max="1046" width="6.42578125" style="28" customWidth="1"/>
    <col min="1047" max="1047" width="9.42578125" style="28" customWidth="1"/>
    <col min="1048" max="1048" width="9.7109375" style="28" customWidth="1"/>
    <col min="1049" max="1049" width="10.42578125" style="28" customWidth="1"/>
    <col min="1050" max="1050" width="12.7109375" style="28" customWidth="1"/>
    <col min="1051" max="1051" width="11" style="28" customWidth="1"/>
    <col min="1052" max="1052" width="8.5703125" style="28" customWidth="1"/>
    <col min="1053" max="1053" width="6.85546875" style="28" customWidth="1"/>
    <col min="1054" max="1054" width="11.42578125" style="28" customWidth="1"/>
    <col min="1055" max="1282" width="9.140625" style="28"/>
    <col min="1283" max="1283" width="4.5703125" style="28" customWidth="1"/>
    <col min="1284" max="1284" width="30.85546875" style="28" customWidth="1"/>
    <col min="1285" max="1285" width="6" style="28" customWidth="1"/>
    <col min="1286" max="1286" width="6.28515625" style="28" customWidth="1"/>
    <col min="1287" max="1287" width="11.5703125" style="28" customWidth="1"/>
    <col min="1288" max="1288" width="13.42578125" style="28" customWidth="1"/>
    <col min="1289" max="1289" width="12.42578125" style="28" customWidth="1"/>
    <col min="1290" max="1291" width="10.42578125" style="28" customWidth="1"/>
    <col min="1292" max="1292" width="12" style="28" customWidth="1"/>
    <col min="1293" max="1294" width="10.42578125" style="28" customWidth="1"/>
    <col min="1295" max="1295" width="10.7109375" style="28" customWidth="1"/>
    <col min="1296" max="1299" width="6.42578125" style="28" customWidth="1"/>
    <col min="1300" max="1300" width="8.42578125" style="28" customWidth="1"/>
    <col min="1301" max="1301" width="9.5703125" style="28" customWidth="1"/>
    <col min="1302" max="1302" width="6.42578125" style="28" customWidth="1"/>
    <col min="1303" max="1303" width="9.42578125" style="28" customWidth="1"/>
    <col min="1304" max="1304" width="9.7109375" style="28" customWidth="1"/>
    <col min="1305" max="1305" width="10.42578125" style="28" customWidth="1"/>
    <col min="1306" max="1306" width="12.7109375" style="28" customWidth="1"/>
    <col min="1307" max="1307" width="11" style="28" customWidth="1"/>
    <col min="1308" max="1308" width="8.5703125" style="28" customWidth="1"/>
    <col min="1309" max="1309" width="6.85546875" style="28" customWidth="1"/>
    <col min="1310" max="1310" width="11.42578125" style="28" customWidth="1"/>
    <col min="1311" max="1538" width="9.140625" style="28"/>
    <col min="1539" max="1539" width="4.5703125" style="28" customWidth="1"/>
    <col min="1540" max="1540" width="30.85546875" style="28" customWidth="1"/>
    <col min="1541" max="1541" width="6" style="28" customWidth="1"/>
    <col min="1542" max="1542" width="6.28515625" style="28" customWidth="1"/>
    <col min="1543" max="1543" width="11.5703125" style="28" customWidth="1"/>
    <col min="1544" max="1544" width="13.42578125" style="28" customWidth="1"/>
    <col min="1545" max="1545" width="12.42578125" style="28" customWidth="1"/>
    <col min="1546" max="1547" width="10.42578125" style="28" customWidth="1"/>
    <col min="1548" max="1548" width="12" style="28" customWidth="1"/>
    <col min="1549" max="1550" width="10.42578125" style="28" customWidth="1"/>
    <col min="1551" max="1551" width="10.7109375" style="28" customWidth="1"/>
    <col min="1552" max="1555" width="6.42578125" style="28" customWidth="1"/>
    <col min="1556" max="1556" width="8.42578125" style="28" customWidth="1"/>
    <col min="1557" max="1557" width="9.5703125" style="28" customWidth="1"/>
    <col min="1558" max="1558" width="6.42578125" style="28" customWidth="1"/>
    <col min="1559" max="1559" width="9.42578125" style="28" customWidth="1"/>
    <col min="1560" max="1560" width="9.7109375" style="28" customWidth="1"/>
    <col min="1561" max="1561" width="10.42578125" style="28" customWidth="1"/>
    <col min="1562" max="1562" width="12.7109375" style="28" customWidth="1"/>
    <col min="1563" max="1563" width="11" style="28" customWidth="1"/>
    <col min="1564" max="1564" width="8.5703125" style="28" customWidth="1"/>
    <col min="1565" max="1565" width="6.85546875" style="28" customWidth="1"/>
    <col min="1566" max="1566" width="11.42578125" style="28" customWidth="1"/>
    <col min="1567" max="1794" width="9.140625" style="28"/>
    <col min="1795" max="1795" width="4.5703125" style="28" customWidth="1"/>
    <col min="1796" max="1796" width="30.85546875" style="28" customWidth="1"/>
    <col min="1797" max="1797" width="6" style="28" customWidth="1"/>
    <col min="1798" max="1798" width="6.28515625" style="28" customWidth="1"/>
    <col min="1799" max="1799" width="11.5703125" style="28" customWidth="1"/>
    <col min="1800" max="1800" width="13.42578125" style="28" customWidth="1"/>
    <col min="1801" max="1801" width="12.42578125" style="28" customWidth="1"/>
    <col min="1802" max="1803" width="10.42578125" style="28" customWidth="1"/>
    <col min="1804" max="1804" width="12" style="28" customWidth="1"/>
    <col min="1805" max="1806" width="10.42578125" style="28" customWidth="1"/>
    <col min="1807" max="1807" width="10.7109375" style="28" customWidth="1"/>
    <col min="1808" max="1811" width="6.42578125" style="28" customWidth="1"/>
    <col min="1812" max="1812" width="8.42578125" style="28" customWidth="1"/>
    <col min="1813" max="1813" width="9.5703125" style="28" customWidth="1"/>
    <col min="1814" max="1814" width="6.42578125" style="28" customWidth="1"/>
    <col min="1815" max="1815" width="9.42578125" style="28" customWidth="1"/>
    <col min="1816" max="1816" width="9.7109375" style="28" customWidth="1"/>
    <col min="1817" max="1817" width="10.42578125" style="28" customWidth="1"/>
    <col min="1818" max="1818" width="12.7109375" style="28" customWidth="1"/>
    <col min="1819" max="1819" width="11" style="28" customWidth="1"/>
    <col min="1820" max="1820" width="8.5703125" style="28" customWidth="1"/>
    <col min="1821" max="1821" width="6.85546875" style="28" customWidth="1"/>
    <col min="1822" max="1822" width="11.42578125" style="28" customWidth="1"/>
    <col min="1823" max="2050" width="9.140625" style="28"/>
    <col min="2051" max="2051" width="4.5703125" style="28" customWidth="1"/>
    <col min="2052" max="2052" width="30.85546875" style="28" customWidth="1"/>
    <col min="2053" max="2053" width="6" style="28" customWidth="1"/>
    <col min="2054" max="2054" width="6.28515625" style="28" customWidth="1"/>
    <col min="2055" max="2055" width="11.5703125" style="28" customWidth="1"/>
    <col min="2056" max="2056" width="13.42578125" style="28" customWidth="1"/>
    <col min="2057" max="2057" width="12.42578125" style="28" customWidth="1"/>
    <col min="2058" max="2059" width="10.42578125" style="28" customWidth="1"/>
    <col min="2060" max="2060" width="12" style="28" customWidth="1"/>
    <col min="2061" max="2062" width="10.42578125" style="28" customWidth="1"/>
    <col min="2063" max="2063" width="10.7109375" style="28" customWidth="1"/>
    <col min="2064" max="2067" width="6.42578125" style="28" customWidth="1"/>
    <col min="2068" max="2068" width="8.42578125" style="28" customWidth="1"/>
    <col min="2069" max="2069" width="9.5703125" style="28" customWidth="1"/>
    <col min="2070" max="2070" width="6.42578125" style="28" customWidth="1"/>
    <col min="2071" max="2071" width="9.42578125" style="28" customWidth="1"/>
    <col min="2072" max="2072" width="9.7109375" style="28" customWidth="1"/>
    <col min="2073" max="2073" width="10.42578125" style="28" customWidth="1"/>
    <col min="2074" max="2074" width="12.7109375" style="28" customWidth="1"/>
    <col min="2075" max="2075" width="11" style="28" customWidth="1"/>
    <col min="2076" max="2076" width="8.5703125" style="28" customWidth="1"/>
    <col min="2077" max="2077" width="6.85546875" style="28" customWidth="1"/>
    <col min="2078" max="2078" width="11.42578125" style="28" customWidth="1"/>
    <col min="2079" max="2306" width="9.140625" style="28"/>
    <col min="2307" max="2307" width="4.5703125" style="28" customWidth="1"/>
    <col min="2308" max="2308" width="30.85546875" style="28" customWidth="1"/>
    <col min="2309" max="2309" width="6" style="28" customWidth="1"/>
    <col min="2310" max="2310" width="6.28515625" style="28" customWidth="1"/>
    <col min="2311" max="2311" width="11.5703125" style="28" customWidth="1"/>
    <col min="2312" max="2312" width="13.42578125" style="28" customWidth="1"/>
    <col min="2313" max="2313" width="12.42578125" style="28" customWidth="1"/>
    <col min="2314" max="2315" width="10.42578125" style="28" customWidth="1"/>
    <col min="2316" max="2316" width="12" style="28" customWidth="1"/>
    <col min="2317" max="2318" width="10.42578125" style="28" customWidth="1"/>
    <col min="2319" max="2319" width="10.7109375" style="28" customWidth="1"/>
    <col min="2320" max="2323" width="6.42578125" style="28" customWidth="1"/>
    <col min="2324" max="2324" width="8.42578125" style="28" customWidth="1"/>
    <col min="2325" max="2325" width="9.5703125" style="28" customWidth="1"/>
    <col min="2326" max="2326" width="6.42578125" style="28" customWidth="1"/>
    <col min="2327" max="2327" width="9.42578125" style="28" customWidth="1"/>
    <col min="2328" max="2328" width="9.7109375" style="28" customWidth="1"/>
    <col min="2329" max="2329" width="10.42578125" style="28" customWidth="1"/>
    <col min="2330" max="2330" width="12.7109375" style="28" customWidth="1"/>
    <col min="2331" max="2331" width="11" style="28" customWidth="1"/>
    <col min="2332" max="2332" width="8.5703125" style="28" customWidth="1"/>
    <col min="2333" max="2333" width="6.85546875" style="28" customWidth="1"/>
    <col min="2334" max="2334" width="11.42578125" style="28" customWidth="1"/>
    <col min="2335" max="2562" width="9.140625" style="28"/>
    <col min="2563" max="2563" width="4.5703125" style="28" customWidth="1"/>
    <col min="2564" max="2564" width="30.85546875" style="28" customWidth="1"/>
    <col min="2565" max="2565" width="6" style="28" customWidth="1"/>
    <col min="2566" max="2566" width="6.28515625" style="28" customWidth="1"/>
    <col min="2567" max="2567" width="11.5703125" style="28" customWidth="1"/>
    <col min="2568" max="2568" width="13.42578125" style="28" customWidth="1"/>
    <col min="2569" max="2569" width="12.42578125" style="28" customWidth="1"/>
    <col min="2570" max="2571" width="10.42578125" style="28" customWidth="1"/>
    <col min="2572" max="2572" width="12" style="28" customWidth="1"/>
    <col min="2573" max="2574" width="10.42578125" style="28" customWidth="1"/>
    <col min="2575" max="2575" width="10.7109375" style="28" customWidth="1"/>
    <col min="2576" max="2579" width="6.42578125" style="28" customWidth="1"/>
    <col min="2580" max="2580" width="8.42578125" style="28" customWidth="1"/>
    <col min="2581" max="2581" width="9.5703125" style="28" customWidth="1"/>
    <col min="2582" max="2582" width="6.42578125" style="28" customWidth="1"/>
    <col min="2583" max="2583" width="9.42578125" style="28" customWidth="1"/>
    <col min="2584" max="2584" width="9.7109375" style="28" customWidth="1"/>
    <col min="2585" max="2585" width="10.42578125" style="28" customWidth="1"/>
    <col min="2586" max="2586" width="12.7109375" style="28" customWidth="1"/>
    <col min="2587" max="2587" width="11" style="28" customWidth="1"/>
    <col min="2588" max="2588" width="8.5703125" style="28" customWidth="1"/>
    <col min="2589" max="2589" width="6.85546875" style="28" customWidth="1"/>
    <col min="2590" max="2590" width="11.42578125" style="28" customWidth="1"/>
    <col min="2591" max="2818" width="9.140625" style="28"/>
    <col min="2819" max="2819" width="4.5703125" style="28" customWidth="1"/>
    <col min="2820" max="2820" width="30.85546875" style="28" customWidth="1"/>
    <col min="2821" max="2821" width="6" style="28" customWidth="1"/>
    <col min="2822" max="2822" width="6.28515625" style="28" customWidth="1"/>
    <col min="2823" max="2823" width="11.5703125" style="28" customWidth="1"/>
    <col min="2824" max="2824" width="13.42578125" style="28" customWidth="1"/>
    <col min="2825" max="2825" width="12.42578125" style="28" customWidth="1"/>
    <col min="2826" max="2827" width="10.42578125" style="28" customWidth="1"/>
    <col min="2828" max="2828" width="12" style="28" customWidth="1"/>
    <col min="2829" max="2830" width="10.42578125" style="28" customWidth="1"/>
    <col min="2831" max="2831" width="10.7109375" style="28" customWidth="1"/>
    <col min="2832" max="2835" width="6.42578125" style="28" customWidth="1"/>
    <col min="2836" max="2836" width="8.42578125" style="28" customWidth="1"/>
    <col min="2837" max="2837" width="9.5703125" style="28" customWidth="1"/>
    <col min="2838" max="2838" width="6.42578125" style="28" customWidth="1"/>
    <col min="2839" max="2839" width="9.42578125" style="28" customWidth="1"/>
    <col min="2840" max="2840" width="9.7109375" style="28" customWidth="1"/>
    <col min="2841" max="2841" width="10.42578125" style="28" customWidth="1"/>
    <col min="2842" max="2842" width="12.7109375" style="28" customWidth="1"/>
    <col min="2843" max="2843" width="11" style="28" customWidth="1"/>
    <col min="2844" max="2844" width="8.5703125" style="28" customWidth="1"/>
    <col min="2845" max="2845" width="6.85546875" style="28" customWidth="1"/>
    <col min="2846" max="2846" width="11.42578125" style="28" customWidth="1"/>
    <col min="2847" max="3074" width="9.140625" style="28"/>
    <col min="3075" max="3075" width="4.5703125" style="28" customWidth="1"/>
    <col min="3076" max="3076" width="30.85546875" style="28" customWidth="1"/>
    <col min="3077" max="3077" width="6" style="28" customWidth="1"/>
    <col min="3078" max="3078" width="6.28515625" style="28" customWidth="1"/>
    <col min="3079" max="3079" width="11.5703125" style="28" customWidth="1"/>
    <col min="3080" max="3080" width="13.42578125" style="28" customWidth="1"/>
    <col min="3081" max="3081" width="12.42578125" style="28" customWidth="1"/>
    <col min="3082" max="3083" width="10.42578125" style="28" customWidth="1"/>
    <col min="3084" max="3084" width="12" style="28" customWidth="1"/>
    <col min="3085" max="3086" width="10.42578125" style="28" customWidth="1"/>
    <col min="3087" max="3087" width="10.7109375" style="28" customWidth="1"/>
    <col min="3088" max="3091" width="6.42578125" style="28" customWidth="1"/>
    <col min="3092" max="3092" width="8.42578125" style="28" customWidth="1"/>
    <col min="3093" max="3093" width="9.5703125" style="28" customWidth="1"/>
    <col min="3094" max="3094" width="6.42578125" style="28" customWidth="1"/>
    <col min="3095" max="3095" width="9.42578125" style="28" customWidth="1"/>
    <col min="3096" max="3096" width="9.7109375" style="28" customWidth="1"/>
    <col min="3097" max="3097" width="10.42578125" style="28" customWidth="1"/>
    <col min="3098" max="3098" width="12.7109375" style="28" customWidth="1"/>
    <col min="3099" max="3099" width="11" style="28" customWidth="1"/>
    <col min="3100" max="3100" width="8.5703125" style="28" customWidth="1"/>
    <col min="3101" max="3101" width="6.85546875" style="28" customWidth="1"/>
    <col min="3102" max="3102" width="11.42578125" style="28" customWidth="1"/>
    <col min="3103" max="3330" width="9.140625" style="28"/>
    <col min="3331" max="3331" width="4.5703125" style="28" customWidth="1"/>
    <col min="3332" max="3332" width="30.85546875" style="28" customWidth="1"/>
    <col min="3333" max="3333" width="6" style="28" customWidth="1"/>
    <col min="3334" max="3334" width="6.28515625" style="28" customWidth="1"/>
    <col min="3335" max="3335" width="11.5703125" style="28" customWidth="1"/>
    <col min="3336" max="3336" width="13.42578125" style="28" customWidth="1"/>
    <col min="3337" max="3337" width="12.42578125" style="28" customWidth="1"/>
    <col min="3338" max="3339" width="10.42578125" style="28" customWidth="1"/>
    <col min="3340" max="3340" width="12" style="28" customWidth="1"/>
    <col min="3341" max="3342" width="10.42578125" style="28" customWidth="1"/>
    <col min="3343" max="3343" width="10.7109375" style="28" customWidth="1"/>
    <col min="3344" max="3347" width="6.42578125" style="28" customWidth="1"/>
    <col min="3348" max="3348" width="8.42578125" style="28" customWidth="1"/>
    <col min="3349" max="3349" width="9.5703125" style="28" customWidth="1"/>
    <col min="3350" max="3350" width="6.42578125" style="28" customWidth="1"/>
    <col min="3351" max="3351" width="9.42578125" style="28" customWidth="1"/>
    <col min="3352" max="3352" width="9.7109375" style="28" customWidth="1"/>
    <col min="3353" max="3353" width="10.42578125" style="28" customWidth="1"/>
    <col min="3354" max="3354" width="12.7109375" style="28" customWidth="1"/>
    <col min="3355" max="3355" width="11" style="28" customWidth="1"/>
    <col min="3356" max="3356" width="8.5703125" style="28" customWidth="1"/>
    <col min="3357" max="3357" width="6.85546875" style="28" customWidth="1"/>
    <col min="3358" max="3358" width="11.42578125" style="28" customWidth="1"/>
    <col min="3359" max="3586" width="9.140625" style="28"/>
    <col min="3587" max="3587" width="4.5703125" style="28" customWidth="1"/>
    <col min="3588" max="3588" width="30.85546875" style="28" customWidth="1"/>
    <col min="3589" max="3589" width="6" style="28" customWidth="1"/>
    <col min="3590" max="3590" width="6.28515625" style="28" customWidth="1"/>
    <col min="3591" max="3591" width="11.5703125" style="28" customWidth="1"/>
    <col min="3592" max="3592" width="13.42578125" style="28" customWidth="1"/>
    <col min="3593" max="3593" width="12.42578125" style="28" customWidth="1"/>
    <col min="3594" max="3595" width="10.42578125" style="28" customWidth="1"/>
    <col min="3596" max="3596" width="12" style="28" customWidth="1"/>
    <col min="3597" max="3598" width="10.42578125" style="28" customWidth="1"/>
    <col min="3599" max="3599" width="10.7109375" style="28" customWidth="1"/>
    <col min="3600" max="3603" width="6.42578125" style="28" customWidth="1"/>
    <col min="3604" max="3604" width="8.42578125" style="28" customWidth="1"/>
    <col min="3605" max="3605" width="9.5703125" style="28" customWidth="1"/>
    <col min="3606" max="3606" width="6.42578125" style="28" customWidth="1"/>
    <col min="3607" max="3607" width="9.42578125" style="28" customWidth="1"/>
    <col min="3608" max="3608" width="9.7109375" style="28" customWidth="1"/>
    <col min="3609" max="3609" width="10.42578125" style="28" customWidth="1"/>
    <col min="3610" max="3610" width="12.7109375" style="28" customWidth="1"/>
    <col min="3611" max="3611" width="11" style="28" customWidth="1"/>
    <col min="3612" max="3612" width="8.5703125" style="28" customWidth="1"/>
    <col min="3613" max="3613" width="6.85546875" style="28" customWidth="1"/>
    <col min="3614" max="3614" width="11.42578125" style="28" customWidth="1"/>
    <col min="3615" max="3842" width="9.140625" style="28"/>
    <col min="3843" max="3843" width="4.5703125" style="28" customWidth="1"/>
    <col min="3844" max="3844" width="30.85546875" style="28" customWidth="1"/>
    <col min="3845" max="3845" width="6" style="28" customWidth="1"/>
    <col min="3846" max="3846" width="6.28515625" style="28" customWidth="1"/>
    <col min="3847" max="3847" width="11.5703125" style="28" customWidth="1"/>
    <col min="3848" max="3848" width="13.42578125" style="28" customWidth="1"/>
    <col min="3849" max="3849" width="12.42578125" style="28" customWidth="1"/>
    <col min="3850" max="3851" width="10.42578125" style="28" customWidth="1"/>
    <col min="3852" max="3852" width="12" style="28" customWidth="1"/>
    <col min="3853" max="3854" width="10.42578125" style="28" customWidth="1"/>
    <col min="3855" max="3855" width="10.7109375" style="28" customWidth="1"/>
    <col min="3856" max="3859" width="6.42578125" style="28" customWidth="1"/>
    <col min="3860" max="3860" width="8.42578125" style="28" customWidth="1"/>
    <col min="3861" max="3861" width="9.5703125" style="28" customWidth="1"/>
    <col min="3862" max="3862" width="6.42578125" style="28" customWidth="1"/>
    <col min="3863" max="3863" width="9.42578125" style="28" customWidth="1"/>
    <col min="3864" max="3864" width="9.7109375" style="28" customWidth="1"/>
    <col min="3865" max="3865" width="10.42578125" style="28" customWidth="1"/>
    <col min="3866" max="3866" width="12.7109375" style="28" customWidth="1"/>
    <col min="3867" max="3867" width="11" style="28" customWidth="1"/>
    <col min="3868" max="3868" width="8.5703125" style="28" customWidth="1"/>
    <col min="3869" max="3869" width="6.85546875" style="28" customWidth="1"/>
    <col min="3870" max="3870" width="11.42578125" style="28" customWidth="1"/>
    <col min="3871" max="4098" width="9.140625" style="28"/>
    <col min="4099" max="4099" width="4.5703125" style="28" customWidth="1"/>
    <col min="4100" max="4100" width="30.85546875" style="28" customWidth="1"/>
    <col min="4101" max="4101" width="6" style="28" customWidth="1"/>
    <col min="4102" max="4102" width="6.28515625" style="28" customWidth="1"/>
    <col min="4103" max="4103" width="11.5703125" style="28" customWidth="1"/>
    <col min="4104" max="4104" width="13.42578125" style="28" customWidth="1"/>
    <col min="4105" max="4105" width="12.42578125" style="28" customWidth="1"/>
    <col min="4106" max="4107" width="10.42578125" style="28" customWidth="1"/>
    <col min="4108" max="4108" width="12" style="28" customWidth="1"/>
    <col min="4109" max="4110" width="10.42578125" style="28" customWidth="1"/>
    <col min="4111" max="4111" width="10.7109375" style="28" customWidth="1"/>
    <col min="4112" max="4115" width="6.42578125" style="28" customWidth="1"/>
    <col min="4116" max="4116" width="8.42578125" style="28" customWidth="1"/>
    <col min="4117" max="4117" width="9.5703125" style="28" customWidth="1"/>
    <col min="4118" max="4118" width="6.42578125" style="28" customWidth="1"/>
    <col min="4119" max="4119" width="9.42578125" style="28" customWidth="1"/>
    <col min="4120" max="4120" width="9.7109375" style="28" customWidth="1"/>
    <col min="4121" max="4121" width="10.42578125" style="28" customWidth="1"/>
    <col min="4122" max="4122" width="12.7109375" style="28" customWidth="1"/>
    <col min="4123" max="4123" width="11" style="28" customWidth="1"/>
    <col min="4124" max="4124" width="8.5703125" style="28" customWidth="1"/>
    <col min="4125" max="4125" width="6.85546875" style="28" customWidth="1"/>
    <col min="4126" max="4126" width="11.42578125" style="28" customWidth="1"/>
    <col min="4127" max="4354" width="9.140625" style="28"/>
    <col min="4355" max="4355" width="4.5703125" style="28" customWidth="1"/>
    <col min="4356" max="4356" width="30.85546875" style="28" customWidth="1"/>
    <col min="4357" max="4357" width="6" style="28" customWidth="1"/>
    <col min="4358" max="4358" width="6.28515625" style="28" customWidth="1"/>
    <col min="4359" max="4359" width="11.5703125" style="28" customWidth="1"/>
    <col min="4360" max="4360" width="13.42578125" style="28" customWidth="1"/>
    <col min="4361" max="4361" width="12.42578125" style="28" customWidth="1"/>
    <col min="4362" max="4363" width="10.42578125" style="28" customWidth="1"/>
    <col min="4364" max="4364" width="12" style="28" customWidth="1"/>
    <col min="4365" max="4366" width="10.42578125" style="28" customWidth="1"/>
    <col min="4367" max="4367" width="10.7109375" style="28" customWidth="1"/>
    <col min="4368" max="4371" width="6.42578125" style="28" customWidth="1"/>
    <col min="4372" max="4372" width="8.42578125" style="28" customWidth="1"/>
    <col min="4373" max="4373" width="9.5703125" style="28" customWidth="1"/>
    <col min="4374" max="4374" width="6.42578125" style="28" customWidth="1"/>
    <col min="4375" max="4375" width="9.42578125" style="28" customWidth="1"/>
    <col min="4376" max="4376" width="9.7109375" style="28" customWidth="1"/>
    <col min="4377" max="4377" width="10.42578125" style="28" customWidth="1"/>
    <col min="4378" max="4378" width="12.7109375" style="28" customWidth="1"/>
    <col min="4379" max="4379" width="11" style="28" customWidth="1"/>
    <col min="4380" max="4380" width="8.5703125" style="28" customWidth="1"/>
    <col min="4381" max="4381" width="6.85546875" style="28" customWidth="1"/>
    <col min="4382" max="4382" width="11.42578125" style="28" customWidth="1"/>
    <col min="4383" max="4610" width="9.140625" style="28"/>
    <col min="4611" max="4611" width="4.5703125" style="28" customWidth="1"/>
    <col min="4612" max="4612" width="30.85546875" style="28" customWidth="1"/>
    <col min="4613" max="4613" width="6" style="28" customWidth="1"/>
    <col min="4614" max="4614" width="6.28515625" style="28" customWidth="1"/>
    <col min="4615" max="4615" width="11.5703125" style="28" customWidth="1"/>
    <col min="4616" max="4616" width="13.42578125" style="28" customWidth="1"/>
    <col min="4617" max="4617" width="12.42578125" style="28" customWidth="1"/>
    <col min="4618" max="4619" width="10.42578125" style="28" customWidth="1"/>
    <col min="4620" max="4620" width="12" style="28" customWidth="1"/>
    <col min="4621" max="4622" width="10.42578125" style="28" customWidth="1"/>
    <col min="4623" max="4623" width="10.7109375" style="28" customWidth="1"/>
    <col min="4624" max="4627" width="6.42578125" style="28" customWidth="1"/>
    <col min="4628" max="4628" width="8.42578125" style="28" customWidth="1"/>
    <col min="4629" max="4629" width="9.5703125" style="28" customWidth="1"/>
    <col min="4630" max="4630" width="6.42578125" style="28" customWidth="1"/>
    <col min="4631" max="4631" width="9.42578125" style="28" customWidth="1"/>
    <col min="4632" max="4632" width="9.7109375" style="28" customWidth="1"/>
    <col min="4633" max="4633" width="10.42578125" style="28" customWidth="1"/>
    <col min="4634" max="4634" width="12.7109375" style="28" customWidth="1"/>
    <col min="4635" max="4635" width="11" style="28" customWidth="1"/>
    <col min="4636" max="4636" width="8.5703125" style="28" customWidth="1"/>
    <col min="4637" max="4637" width="6.85546875" style="28" customWidth="1"/>
    <col min="4638" max="4638" width="11.42578125" style="28" customWidth="1"/>
    <col min="4639" max="4866" width="9.140625" style="28"/>
    <col min="4867" max="4867" width="4.5703125" style="28" customWidth="1"/>
    <col min="4868" max="4868" width="30.85546875" style="28" customWidth="1"/>
    <col min="4869" max="4869" width="6" style="28" customWidth="1"/>
    <col min="4870" max="4870" width="6.28515625" style="28" customWidth="1"/>
    <col min="4871" max="4871" width="11.5703125" style="28" customWidth="1"/>
    <col min="4872" max="4872" width="13.42578125" style="28" customWidth="1"/>
    <col min="4873" max="4873" width="12.42578125" style="28" customWidth="1"/>
    <col min="4874" max="4875" width="10.42578125" style="28" customWidth="1"/>
    <col min="4876" max="4876" width="12" style="28" customWidth="1"/>
    <col min="4877" max="4878" width="10.42578125" style="28" customWidth="1"/>
    <col min="4879" max="4879" width="10.7109375" style="28" customWidth="1"/>
    <col min="4880" max="4883" width="6.42578125" style="28" customWidth="1"/>
    <col min="4884" max="4884" width="8.42578125" style="28" customWidth="1"/>
    <col min="4885" max="4885" width="9.5703125" style="28" customWidth="1"/>
    <col min="4886" max="4886" width="6.42578125" style="28" customWidth="1"/>
    <col min="4887" max="4887" width="9.42578125" style="28" customWidth="1"/>
    <col min="4888" max="4888" width="9.7109375" style="28" customWidth="1"/>
    <col min="4889" max="4889" width="10.42578125" style="28" customWidth="1"/>
    <col min="4890" max="4890" width="12.7109375" style="28" customWidth="1"/>
    <col min="4891" max="4891" width="11" style="28" customWidth="1"/>
    <col min="4892" max="4892" width="8.5703125" style="28" customWidth="1"/>
    <col min="4893" max="4893" width="6.85546875" style="28" customWidth="1"/>
    <col min="4894" max="4894" width="11.42578125" style="28" customWidth="1"/>
    <col min="4895" max="5122" width="9.140625" style="28"/>
    <col min="5123" max="5123" width="4.5703125" style="28" customWidth="1"/>
    <col min="5124" max="5124" width="30.85546875" style="28" customWidth="1"/>
    <col min="5125" max="5125" width="6" style="28" customWidth="1"/>
    <col min="5126" max="5126" width="6.28515625" style="28" customWidth="1"/>
    <col min="5127" max="5127" width="11.5703125" style="28" customWidth="1"/>
    <col min="5128" max="5128" width="13.42578125" style="28" customWidth="1"/>
    <col min="5129" max="5129" width="12.42578125" style="28" customWidth="1"/>
    <col min="5130" max="5131" width="10.42578125" style="28" customWidth="1"/>
    <col min="5132" max="5132" width="12" style="28" customWidth="1"/>
    <col min="5133" max="5134" width="10.42578125" style="28" customWidth="1"/>
    <col min="5135" max="5135" width="10.7109375" style="28" customWidth="1"/>
    <col min="5136" max="5139" width="6.42578125" style="28" customWidth="1"/>
    <col min="5140" max="5140" width="8.42578125" style="28" customWidth="1"/>
    <col min="5141" max="5141" width="9.5703125" style="28" customWidth="1"/>
    <col min="5142" max="5142" width="6.42578125" style="28" customWidth="1"/>
    <col min="5143" max="5143" width="9.42578125" style="28" customWidth="1"/>
    <col min="5144" max="5144" width="9.7109375" style="28" customWidth="1"/>
    <col min="5145" max="5145" width="10.42578125" style="28" customWidth="1"/>
    <col min="5146" max="5146" width="12.7109375" style="28" customWidth="1"/>
    <col min="5147" max="5147" width="11" style="28" customWidth="1"/>
    <col min="5148" max="5148" width="8.5703125" style="28" customWidth="1"/>
    <col min="5149" max="5149" width="6.85546875" style="28" customWidth="1"/>
    <col min="5150" max="5150" width="11.42578125" style="28" customWidth="1"/>
    <col min="5151" max="5378" width="9.140625" style="28"/>
    <col min="5379" max="5379" width="4.5703125" style="28" customWidth="1"/>
    <col min="5380" max="5380" width="30.85546875" style="28" customWidth="1"/>
    <col min="5381" max="5381" width="6" style="28" customWidth="1"/>
    <col min="5382" max="5382" width="6.28515625" style="28" customWidth="1"/>
    <col min="5383" max="5383" width="11.5703125" style="28" customWidth="1"/>
    <col min="5384" max="5384" width="13.42578125" style="28" customWidth="1"/>
    <col min="5385" max="5385" width="12.42578125" style="28" customWidth="1"/>
    <col min="5386" max="5387" width="10.42578125" style="28" customWidth="1"/>
    <col min="5388" max="5388" width="12" style="28" customWidth="1"/>
    <col min="5389" max="5390" width="10.42578125" style="28" customWidth="1"/>
    <col min="5391" max="5391" width="10.7109375" style="28" customWidth="1"/>
    <col min="5392" max="5395" width="6.42578125" style="28" customWidth="1"/>
    <col min="5396" max="5396" width="8.42578125" style="28" customWidth="1"/>
    <col min="5397" max="5397" width="9.5703125" style="28" customWidth="1"/>
    <col min="5398" max="5398" width="6.42578125" style="28" customWidth="1"/>
    <col min="5399" max="5399" width="9.42578125" style="28" customWidth="1"/>
    <col min="5400" max="5400" width="9.7109375" style="28" customWidth="1"/>
    <col min="5401" max="5401" width="10.42578125" style="28" customWidth="1"/>
    <col min="5402" max="5402" width="12.7109375" style="28" customWidth="1"/>
    <col min="5403" max="5403" width="11" style="28" customWidth="1"/>
    <col min="5404" max="5404" width="8.5703125" style="28" customWidth="1"/>
    <col min="5405" max="5405" width="6.85546875" style="28" customWidth="1"/>
    <col min="5406" max="5406" width="11.42578125" style="28" customWidth="1"/>
    <col min="5407" max="5634" width="9.140625" style="28"/>
    <col min="5635" max="5635" width="4.5703125" style="28" customWidth="1"/>
    <col min="5636" max="5636" width="30.85546875" style="28" customWidth="1"/>
    <col min="5637" max="5637" width="6" style="28" customWidth="1"/>
    <col min="5638" max="5638" width="6.28515625" style="28" customWidth="1"/>
    <col min="5639" max="5639" width="11.5703125" style="28" customWidth="1"/>
    <col min="5640" max="5640" width="13.42578125" style="28" customWidth="1"/>
    <col min="5641" max="5641" width="12.42578125" style="28" customWidth="1"/>
    <col min="5642" max="5643" width="10.42578125" style="28" customWidth="1"/>
    <col min="5644" max="5644" width="12" style="28" customWidth="1"/>
    <col min="5645" max="5646" width="10.42578125" style="28" customWidth="1"/>
    <col min="5647" max="5647" width="10.7109375" style="28" customWidth="1"/>
    <col min="5648" max="5651" width="6.42578125" style="28" customWidth="1"/>
    <col min="5652" max="5652" width="8.42578125" style="28" customWidth="1"/>
    <col min="5653" max="5653" width="9.5703125" style="28" customWidth="1"/>
    <col min="5654" max="5654" width="6.42578125" style="28" customWidth="1"/>
    <col min="5655" max="5655" width="9.42578125" style="28" customWidth="1"/>
    <col min="5656" max="5656" width="9.7109375" style="28" customWidth="1"/>
    <col min="5657" max="5657" width="10.42578125" style="28" customWidth="1"/>
    <col min="5658" max="5658" width="12.7109375" style="28" customWidth="1"/>
    <col min="5659" max="5659" width="11" style="28" customWidth="1"/>
    <col min="5660" max="5660" width="8.5703125" style="28" customWidth="1"/>
    <col min="5661" max="5661" width="6.85546875" style="28" customWidth="1"/>
    <col min="5662" max="5662" width="11.42578125" style="28" customWidth="1"/>
    <col min="5663" max="5890" width="9.140625" style="28"/>
    <col min="5891" max="5891" width="4.5703125" style="28" customWidth="1"/>
    <col min="5892" max="5892" width="30.85546875" style="28" customWidth="1"/>
    <col min="5893" max="5893" width="6" style="28" customWidth="1"/>
    <col min="5894" max="5894" width="6.28515625" style="28" customWidth="1"/>
    <col min="5895" max="5895" width="11.5703125" style="28" customWidth="1"/>
    <col min="5896" max="5896" width="13.42578125" style="28" customWidth="1"/>
    <col min="5897" max="5897" width="12.42578125" style="28" customWidth="1"/>
    <col min="5898" max="5899" width="10.42578125" style="28" customWidth="1"/>
    <col min="5900" max="5900" width="12" style="28" customWidth="1"/>
    <col min="5901" max="5902" width="10.42578125" style="28" customWidth="1"/>
    <col min="5903" max="5903" width="10.7109375" style="28" customWidth="1"/>
    <col min="5904" max="5907" width="6.42578125" style="28" customWidth="1"/>
    <col min="5908" max="5908" width="8.42578125" style="28" customWidth="1"/>
    <col min="5909" max="5909" width="9.5703125" style="28" customWidth="1"/>
    <col min="5910" max="5910" width="6.42578125" style="28" customWidth="1"/>
    <col min="5911" max="5911" width="9.42578125" style="28" customWidth="1"/>
    <col min="5912" max="5912" width="9.7109375" style="28" customWidth="1"/>
    <col min="5913" max="5913" width="10.42578125" style="28" customWidth="1"/>
    <col min="5914" max="5914" width="12.7109375" style="28" customWidth="1"/>
    <col min="5915" max="5915" width="11" style="28" customWidth="1"/>
    <col min="5916" max="5916" width="8.5703125" style="28" customWidth="1"/>
    <col min="5917" max="5917" width="6.85546875" style="28" customWidth="1"/>
    <col min="5918" max="5918" width="11.42578125" style="28" customWidth="1"/>
    <col min="5919" max="6146" width="9.140625" style="28"/>
    <col min="6147" max="6147" width="4.5703125" style="28" customWidth="1"/>
    <col min="6148" max="6148" width="30.85546875" style="28" customWidth="1"/>
    <col min="6149" max="6149" width="6" style="28" customWidth="1"/>
    <col min="6150" max="6150" width="6.28515625" style="28" customWidth="1"/>
    <col min="6151" max="6151" width="11.5703125" style="28" customWidth="1"/>
    <col min="6152" max="6152" width="13.42578125" style="28" customWidth="1"/>
    <col min="6153" max="6153" width="12.42578125" style="28" customWidth="1"/>
    <col min="6154" max="6155" width="10.42578125" style="28" customWidth="1"/>
    <col min="6156" max="6156" width="12" style="28" customWidth="1"/>
    <col min="6157" max="6158" width="10.42578125" style="28" customWidth="1"/>
    <col min="6159" max="6159" width="10.7109375" style="28" customWidth="1"/>
    <col min="6160" max="6163" width="6.42578125" style="28" customWidth="1"/>
    <col min="6164" max="6164" width="8.42578125" style="28" customWidth="1"/>
    <col min="6165" max="6165" width="9.5703125" style="28" customWidth="1"/>
    <col min="6166" max="6166" width="6.42578125" style="28" customWidth="1"/>
    <col min="6167" max="6167" width="9.42578125" style="28" customWidth="1"/>
    <col min="6168" max="6168" width="9.7109375" style="28" customWidth="1"/>
    <col min="6169" max="6169" width="10.42578125" style="28" customWidth="1"/>
    <col min="6170" max="6170" width="12.7109375" style="28" customWidth="1"/>
    <col min="6171" max="6171" width="11" style="28" customWidth="1"/>
    <col min="6172" max="6172" width="8.5703125" style="28" customWidth="1"/>
    <col min="6173" max="6173" width="6.85546875" style="28" customWidth="1"/>
    <col min="6174" max="6174" width="11.42578125" style="28" customWidth="1"/>
    <col min="6175" max="6402" width="9.140625" style="28"/>
    <col min="6403" max="6403" width="4.5703125" style="28" customWidth="1"/>
    <col min="6404" max="6404" width="30.85546875" style="28" customWidth="1"/>
    <col min="6405" max="6405" width="6" style="28" customWidth="1"/>
    <col min="6406" max="6406" width="6.28515625" style="28" customWidth="1"/>
    <col min="6407" max="6407" width="11.5703125" style="28" customWidth="1"/>
    <col min="6408" max="6408" width="13.42578125" style="28" customWidth="1"/>
    <col min="6409" max="6409" width="12.42578125" style="28" customWidth="1"/>
    <col min="6410" max="6411" width="10.42578125" style="28" customWidth="1"/>
    <col min="6412" max="6412" width="12" style="28" customWidth="1"/>
    <col min="6413" max="6414" width="10.42578125" style="28" customWidth="1"/>
    <col min="6415" max="6415" width="10.7109375" style="28" customWidth="1"/>
    <col min="6416" max="6419" width="6.42578125" style="28" customWidth="1"/>
    <col min="6420" max="6420" width="8.42578125" style="28" customWidth="1"/>
    <col min="6421" max="6421" width="9.5703125" style="28" customWidth="1"/>
    <col min="6422" max="6422" width="6.42578125" style="28" customWidth="1"/>
    <col min="6423" max="6423" width="9.42578125" style="28" customWidth="1"/>
    <col min="6424" max="6424" width="9.7109375" style="28" customWidth="1"/>
    <col min="6425" max="6425" width="10.42578125" style="28" customWidth="1"/>
    <col min="6426" max="6426" width="12.7109375" style="28" customWidth="1"/>
    <col min="6427" max="6427" width="11" style="28" customWidth="1"/>
    <col min="6428" max="6428" width="8.5703125" style="28" customWidth="1"/>
    <col min="6429" max="6429" width="6.85546875" style="28" customWidth="1"/>
    <col min="6430" max="6430" width="11.42578125" style="28" customWidth="1"/>
    <col min="6431" max="6658" width="9.140625" style="28"/>
    <col min="6659" max="6659" width="4.5703125" style="28" customWidth="1"/>
    <col min="6660" max="6660" width="30.85546875" style="28" customWidth="1"/>
    <col min="6661" max="6661" width="6" style="28" customWidth="1"/>
    <col min="6662" max="6662" width="6.28515625" style="28" customWidth="1"/>
    <col min="6663" max="6663" width="11.5703125" style="28" customWidth="1"/>
    <col min="6664" max="6664" width="13.42578125" style="28" customWidth="1"/>
    <col min="6665" max="6665" width="12.42578125" style="28" customWidth="1"/>
    <col min="6666" max="6667" width="10.42578125" style="28" customWidth="1"/>
    <col min="6668" max="6668" width="12" style="28" customWidth="1"/>
    <col min="6669" max="6670" width="10.42578125" style="28" customWidth="1"/>
    <col min="6671" max="6671" width="10.7109375" style="28" customWidth="1"/>
    <col min="6672" max="6675" width="6.42578125" style="28" customWidth="1"/>
    <col min="6676" max="6676" width="8.42578125" style="28" customWidth="1"/>
    <col min="6677" max="6677" width="9.5703125" style="28" customWidth="1"/>
    <col min="6678" max="6678" width="6.42578125" style="28" customWidth="1"/>
    <col min="6679" max="6679" width="9.42578125" style="28" customWidth="1"/>
    <col min="6680" max="6680" width="9.7109375" style="28" customWidth="1"/>
    <col min="6681" max="6681" width="10.42578125" style="28" customWidth="1"/>
    <col min="6682" max="6682" width="12.7109375" style="28" customWidth="1"/>
    <col min="6683" max="6683" width="11" style="28" customWidth="1"/>
    <col min="6684" max="6684" width="8.5703125" style="28" customWidth="1"/>
    <col min="6685" max="6685" width="6.85546875" style="28" customWidth="1"/>
    <col min="6686" max="6686" width="11.42578125" style="28" customWidth="1"/>
    <col min="6687" max="6914" width="9.140625" style="28"/>
    <col min="6915" max="6915" width="4.5703125" style="28" customWidth="1"/>
    <col min="6916" max="6916" width="30.85546875" style="28" customWidth="1"/>
    <col min="6917" max="6917" width="6" style="28" customWidth="1"/>
    <col min="6918" max="6918" width="6.28515625" style="28" customWidth="1"/>
    <col min="6919" max="6919" width="11.5703125" style="28" customWidth="1"/>
    <col min="6920" max="6920" width="13.42578125" style="28" customWidth="1"/>
    <col min="6921" max="6921" width="12.42578125" style="28" customWidth="1"/>
    <col min="6922" max="6923" width="10.42578125" style="28" customWidth="1"/>
    <col min="6924" max="6924" width="12" style="28" customWidth="1"/>
    <col min="6925" max="6926" width="10.42578125" style="28" customWidth="1"/>
    <col min="6927" max="6927" width="10.7109375" style="28" customWidth="1"/>
    <col min="6928" max="6931" width="6.42578125" style="28" customWidth="1"/>
    <col min="6932" max="6932" width="8.42578125" style="28" customWidth="1"/>
    <col min="6933" max="6933" width="9.5703125" style="28" customWidth="1"/>
    <col min="6934" max="6934" width="6.42578125" style="28" customWidth="1"/>
    <col min="6935" max="6935" width="9.42578125" style="28" customWidth="1"/>
    <col min="6936" max="6936" width="9.7109375" style="28" customWidth="1"/>
    <col min="6937" max="6937" width="10.42578125" style="28" customWidth="1"/>
    <col min="6938" max="6938" width="12.7109375" style="28" customWidth="1"/>
    <col min="6939" max="6939" width="11" style="28" customWidth="1"/>
    <col min="6940" max="6940" width="8.5703125" style="28" customWidth="1"/>
    <col min="6941" max="6941" width="6.85546875" style="28" customWidth="1"/>
    <col min="6942" max="6942" width="11.42578125" style="28" customWidth="1"/>
    <col min="6943" max="7170" width="9.140625" style="28"/>
    <col min="7171" max="7171" width="4.5703125" style="28" customWidth="1"/>
    <col min="7172" max="7172" width="30.85546875" style="28" customWidth="1"/>
    <col min="7173" max="7173" width="6" style="28" customWidth="1"/>
    <col min="7174" max="7174" width="6.28515625" style="28" customWidth="1"/>
    <col min="7175" max="7175" width="11.5703125" style="28" customWidth="1"/>
    <col min="7176" max="7176" width="13.42578125" style="28" customWidth="1"/>
    <col min="7177" max="7177" width="12.42578125" style="28" customWidth="1"/>
    <col min="7178" max="7179" width="10.42578125" style="28" customWidth="1"/>
    <col min="7180" max="7180" width="12" style="28" customWidth="1"/>
    <col min="7181" max="7182" width="10.42578125" style="28" customWidth="1"/>
    <col min="7183" max="7183" width="10.7109375" style="28" customWidth="1"/>
    <col min="7184" max="7187" width="6.42578125" style="28" customWidth="1"/>
    <col min="7188" max="7188" width="8.42578125" style="28" customWidth="1"/>
    <col min="7189" max="7189" width="9.5703125" style="28" customWidth="1"/>
    <col min="7190" max="7190" width="6.42578125" style="28" customWidth="1"/>
    <col min="7191" max="7191" width="9.42578125" style="28" customWidth="1"/>
    <col min="7192" max="7192" width="9.7109375" style="28" customWidth="1"/>
    <col min="7193" max="7193" width="10.42578125" style="28" customWidth="1"/>
    <col min="7194" max="7194" width="12.7109375" style="28" customWidth="1"/>
    <col min="7195" max="7195" width="11" style="28" customWidth="1"/>
    <col min="7196" max="7196" width="8.5703125" style="28" customWidth="1"/>
    <col min="7197" max="7197" width="6.85546875" style="28" customWidth="1"/>
    <col min="7198" max="7198" width="11.42578125" style="28" customWidth="1"/>
    <col min="7199" max="7426" width="9.140625" style="28"/>
    <col min="7427" max="7427" width="4.5703125" style="28" customWidth="1"/>
    <col min="7428" max="7428" width="30.85546875" style="28" customWidth="1"/>
    <col min="7429" max="7429" width="6" style="28" customWidth="1"/>
    <col min="7430" max="7430" width="6.28515625" style="28" customWidth="1"/>
    <col min="7431" max="7431" width="11.5703125" style="28" customWidth="1"/>
    <col min="7432" max="7432" width="13.42578125" style="28" customWidth="1"/>
    <col min="7433" max="7433" width="12.42578125" style="28" customWidth="1"/>
    <col min="7434" max="7435" width="10.42578125" style="28" customWidth="1"/>
    <col min="7436" max="7436" width="12" style="28" customWidth="1"/>
    <col min="7437" max="7438" width="10.42578125" style="28" customWidth="1"/>
    <col min="7439" max="7439" width="10.7109375" style="28" customWidth="1"/>
    <col min="7440" max="7443" width="6.42578125" style="28" customWidth="1"/>
    <col min="7444" max="7444" width="8.42578125" style="28" customWidth="1"/>
    <col min="7445" max="7445" width="9.5703125" style="28" customWidth="1"/>
    <col min="7446" max="7446" width="6.42578125" style="28" customWidth="1"/>
    <col min="7447" max="7447" width="9.42578125" style="28" customWidth="1"/>
    <col min="7448" max="7448" width="9.7109375" style="28" customWidth="1"/>
    <col min="7449" max="7449" width="10.42578125" style="28" customWidth="1"/>
    <col min="7450" max="7450" width="12.7109375" style="28" customWidth="1"/>
    <col min="7451" max="7451" width="11" style="28" customWidth="1"/>
    <col min="7452" max="7452" width="8.5703125" style="28" customWidth="1"/>
    <col min="7453" max="7453" width="6.85546875" style="28" customWidth="1"/>
    <col min="7454" max="7454" width="11.42578125" style="28" customWidth="1"/>
    <col min="7455" max="7682" width="9.140625" style="28"/>
    <col min="7683" max="7683" width="4.5703125" style="28" customWidth="1"/>
    <col min="7684" max="7684" width="30.85546875" style="28" customWidth="1"/>
    <col min="7685" max="7685" width="6" style="28" customWidth="1"/>
    <col min="7686" max="7686" width="6.28515625" style="28" customWidth="1"/>
    <col min="7687" max="7687" width="11.5703125" style="28" customWidth="1"/>
    <col min="7688" max="7688" width="13.42578125" style="28" customWidth="1"/>
    <col min="7689" max="7689" width="12.42578125" style="28" customWidth="1"/>
    <col min="7690" max="7691" width="10.42578125" style="28" customWidth="1"/>
    <col min="7692" max="7692" width="12" style="28" customWidth="1"/>
    <col min="7693" max="7694" width="10.42578125" style="28" customWidth="1"/>
    <col min="7695" max="7695" width="10.7109375" style="28" customWidth="1"/>
    <col min="7696" max="7699" width="6.42578125" style="28" customWidth="1"/>
    <col min="7700" max="7700" width="8.42578125" style="28" customWidth="1"/>
    <col min="7701" max="7701" width="9.5703125" style="28" customWidth="1"/>
    <col min="7702" max="7702" width="6.42578125" style="28" customWidth="1"/>
    <col min="7703" max="7703" width="9.42578125" style="28" customWidth="1"/>
    <col min="7704" max="7704" width="9.7109375" style="28" customWidth="1"/>
    <col min="7705" max="7705" width="10.42578125" style="28" customWidth="1"/>
    <col min="7706" max="7706" width="12.7109375" style="28" customWidth="1"/>
    <col min="7707" max="7707" width="11" style="28" customWidth="1"/>
    <col min="7708" max="7708" width="8.5703125" style="28" customWidth="1"/>
    <col min="7709" max="7709" width="6.85546875" style="28" customWidth="1"/>
    <col min="7710" max="7710" width="11.42578125" style="28" customWidth="1"/>
    <col min="7711" max="7938" width="9.140625" style="28"/>
    <col min="7939" max="7939" width="4.5703125" style="28" customWidth="1"/>
    <col min="7940" max="7940" width="30.85546875" style="28" customWidth="1"/>
    <col min="7941" max="7941" width="6" style="28" customWidth="1"/>
    <col min="7942" max="7942" width="6.28515625" style="28" customWidth="1"/>
    <col min="7943" max="7943" width="11.5703125" style="28" customWidth="1"/>
    <col min="7944" max="7944" width="13.42578125" style="28" customWidth="1"/>
    <col min="7945" max="7945" width="12.42578125" style="28" customWidth="1"/>
    <col min="7946" max="7947" width="10.42578125" style="28" customWidth="1"/>
    <col min="7948" max="7948" width="12" style="28" customWidth="1"/>
    <col min="7949" max="7950" width="10.42578125" style="28" customWidth="1"/>
    <col min="7951" max="7951" width="10.7109375" style="28" customWidth="1"/>
    <col min="7952" max="7955" width="6.42578125" style="28" customWidth="1"/>
    <col min="7956" max="7956" width="8.42578125" style="28" customWidth="1"/>
    <col min="7957" max="7957" width="9.5703125" style="28" customWidth="1"/>
    <col min="7958" max="7958" width="6.42578125" style="28" customWidth="1"/>
    <col min="7959" max="7959" width="9.42578125" style="28" customWidth="1"/>
    <col min="7960" max="7960" width="9.7109375" style="28" customWidth="1"/>
    <col min="7961" max="7961" width="10.42578125" style="28" customWidth="1"/>
    <col min="7962" max="7962" width="12.7109375" style="28" customWidth="1"/>
    <col min="7963" max="7963" width="11" style="28" customWidth="1"/>
    <col min="7964" max="7964" width="8.5703125" style="28" customWidth="1"/>
    <col min="7965" max="7965" width="6.85546875" style="28" customWidth="1"/>
    <col min="7966" max="7966" width="11.42578125" style="28" customWidth="1"/>
    <col min="7967" max="8194" width="9.140625" style="28"/>
    <col min="8195" max="8195" width="4.5703125" style="28" customWidth="1"/>
    <col min="8196" max="8196" width="30.85546875" style="28" customWidth="1"/>
    <col min="8197" max="8197" width="6" style="28" customWidth="1"/>
    <col min="8198" max="8198" width="6.28515625" style="28" customWidth="1"/>
    <col min="8199" max="8199" width="11.5703125" style="28" customWidth="1"/>
    <col min="8200" max="8200" width="13.42578125" style="28" customWidth="1"/>
    <col min="8201" max="8201" width="12.42578125" style="28" customWidth="1"/>
    <col min="8202" max="8203" width="10.42578125" style="28" customWidth="1"/>
    <col min="8204" max="8204" width="12" style="28" customWidth="1"/>
    <col min="8205" max="8206" width="10.42578125" style="28" customWidth="1"/>
    <col min="8207" max="8207" width="10.7109375" style="28" customWidth="1"/>
    <col min="8208" max="8211" width="6.42578125" style="28" customWidth="1"/>
    <col min="8212" max="8212" width="8.42578125" style="28" customWidth="1"/>
    <col min="8213" max="8213" width="9.5703125" style="28" customWidth="1"/>
    <col min="8214" max="8214" width="6.42578125" style="28" customWidth="1"/>
    <col min="8215" max="8215" width="9.42578125" style="28" customWidth="1"/>
    <col min="8216" max="8216" width="9.7109375" style="28" customWidth="1"/>
    <col min="8217" max="8217" width="10.42578125" style="28" customWidth="1"/>
    <col min="8218" max="8218" width="12.7109375" style="28" customWidth="1"/>
    <col min="8219" max="8219" width="11" style="28" customWidth="1"/>
    <col min="8220" max="8220" width="8.5703125" style="28" customWidth="1"/>
    <col min="8221" max="8221" width="6.85546875" style="28" customWidth="1"/>
    <col min="8222" max="8222" width="11.42578125" style="28" customWidth="1"/>
    <col min="8223" max="8450" width="9.140625" style="28"/>
    <col min="8451" max="8451" width="4.5703125" style="28" customWidth="1"/>
    <col min="8452" max="8452" width="30.85546875" style="28" customWidth="1"/>
    <col min="8453" max="8453" width="6" style="28" customWidth="1"/>
    <col min="8454" max="8454" width="6.28515625" style="28" customWidth="1"/>
    <col min="8455" max="8455" width="11.5703125" style="28" customWidth="1"/>
    <col min="8456" max="8456" width="13.42578125" style="28" customWidth="1"/>
    <col min="8457" max="8457" width="12.42578125" style="28" customWidth="1"/>
    <col min="8458" max="8459" width="10.42578125" style="28" customWidth="1"/>
    <col min="8460" max="8460" width="12" style="28" customWidth="1"/>
    <col min="8461" max="8462" width="10.42578125" style="28" customWidth="1"/>
    <col min="8463" max="8463" width="10.7109375" style="28" customWidth="1"/>
    <col min="8464" max="8467" width="6.42578125" style="28" customWidth="1"/>
    <col min="8468" max="8468" width="8.42578125" style="28" customWidth="1"/>
    <col min="8469" max="8469" width="9.5703125" style="28" customWidth="1"/>
    <col min="8470" max="8470" width="6.42578125" style="28" customWidth="1"/>
    <col min="8471" max="8471" width="9.42578125" style="28" customWidth="1"/>
    <col min="8472" max="8472" width="9.7109375" style="28" customWidth="1"/>
    <col min="8473" max="8473" width="10.42578125" style="28" customWidth="1"/>
    <col min="8474" max="8474" width="12.7109375" style="28" customWidth="1"/>
    <col min="8475" max="8475" width="11" style="28" customWidth="1"/>
    <col min="8476" max="8476" width="8.5703125" style="28" customWidth="1"/>
    <col min="8477" max="8477" width="6.85546875" style="28" customWidth="1"/>
    <col min="8478" max="8478" width="11.42578125" style="28" customWidth="1"/>
    <col min="8479" max="8706" width="9.140625" style="28"/>
    <col min="8707" max="8707" width="4.5703125" style="28" customWidth="1"/>
    <col min="8708" max="8708" width="30.85546875" style="28" customWidth="1"/>
    <col min="8709" max="8709" width="6" style="28" customWidth="1"/>
    <col min="8710" max="8710" width="6.28515625" style="28" customWidth="1"/>
    <col min="8711" max="8711" width="11.5703125" style="28" customWidth="1"/>
    <col min="8712" max="8712" width="13.42578125" style="28" customWidth="1"/>
    <col min="8713" max="8713" width="12.42578125" style="28" customWidth="1"/>
    <col min="8714" max="8715" width="10.42578125" style="28" customWidth="1"/>
    <col min="8716" max="8716" width="12" style="28" customWidth="1"/>
    <col min="8717" max="8718" width="10.42578125" style="28" customWidth="1"/>
    <col min="8719" max="8719" width="10.7109375" style="28" customWidth="1"/>
    <col min="8720" max="8723" width="6.42578125" style="28" customWidth="1"/>
    <col min="8724" max="8724" width="8.42578125" style="28" customWidth="1"/>
    <col min="8725" max="8725" width="9.5703125" style="28" customWidth="1"/>
    <col min="8726" max="8726" width="6.42578125" style="28" customWidth="1"/>
    <col min="8727" max="8727" width="9.42578125" style="28" customWidth="1"/>
    <col min="8728" max="8728" width="9.7109375" style="28" customWidth="1"/>
    <col min="8729" max="8729" width="10.42578125" style="28" customWidth="1"/>
    <col min="8730" max="8730" width="12.7109375" style="28" customWidth="1"/>
    <col min="8731" max="8731" width="11" style="28" customWidth="1"/>
    <col min="8732" max="8732" width="8.5703125" style="28" customWidth="1"/>
    <col min="8733" max="8733" width="6.85546875" style="28" customWidth="1"/>
    <col min="8734" max="8734" width="11.42578125" style="28" customWidth="1"/>
    <col min="8735" max="8962" width="9.140625" style="28"/>
    <col min="8963" max="8963" width="4.5703125" style="28" customWidth="1"/>
    <col min="8964" max="8964" width="30.85546875" style="28" customWidth="1"/>
    <col min="8965" max="8965" width="6" style="28" customWidth="1"/>
    <col min="8966" max="8966" width="6.28515625" style="28" customWidth="1"/>
    <col min="8967" max="8967" width="11.5703125" style="28" customWidth="1"/>
    <col min="8968" max="8968" width="13.42578125" style="28" customWidth="1"/>
    <col min="8969" max="8969" width="12.42578125" style="28" customWidth="1"/>
    <col min="8970" max="8971" width="10.42578125" style="28" customWidth="1"/>
    <col min="8972" max="8972" width="12" style="28" customWidth="1"/>
    <col min="8973" max="8974" width="10.42578125" style="28" customWidth="1"/>
    <col min="8975" max="8975" width="10.7109375" style="28" customWidth="1"/>
    <col min="8976" max="8979" width="6.42578125" style="28" customWidth="1"/>
    <col min="8980" max="8980" width="8.42578125" style="28" customWidth="1"/>
    <col min="8981" max="8981" width="9.5703125" style="28" customWidth="1"/>
    <col min="8982" max="8982" width="6.42578125" style="28" customWidth="1"/>
    <col min="8983" max="8983" width="9.42578125" style="28" customWidth="1"/>
    <col min="8984" max="8984" width="9.7109375" style="28" customWidth="1"/>
    <col min="8985" max="8985" width="10.42578125" style="28" customWidth="1"/>
    <col min="8986" max="8986" width="12.7109375" style="28" customWidth="1"/>
    <col min="8987" max="8987" width="11" style="28" customWidth="1"/>
    <col min="8988" max="8988" width="8.5703125" style="28" customWidth="1"/>
    <col min="8989" max="8989" width="6.85546875" style="28" customWidth="1"/>
    <col min="8990" max="8990" width="11.42578125" style="28" customWidth="1"/>
    <col min="8991" max="9218" width="9.140625" style="28"/>
    <col min="9219" max="9219" width="4.5703125" style="28" customWidth="1"/>
    <col min="9220" max="9220" width="30.85546875" style="28" customWidth="1"/>
    <col min="9221" max="9221" width="6" style="28" customWidth="1"/>
    <col min="9222" max="9222" width="6.28515625" style="28" customWidth="1"/>
    <col min="9223" max="9223" width="11.5703125" style="28" customWidth="1"/>
    <col min="9224" max="9224" width="13.42578125" style="28" customWidth="1"/>
    <col min="9225" max="9225" width="12.42578125" style="28" customWidth="1"/>
    <col min="9226" max="9227" width="10.42578125" style="28" customWidth="1"/>
    <col min="9228" max="9228" width="12" style="28" customWidth="1"/>
    <col min="9229" max="9230" width="10.42578125" style="28" customWidth="1"/>
    <col min="9231" max="9231" width="10.7109375" style="28" customWidth="1"/>
    <col min="9232" max="9235" width="6.42578125" style="28" customWidth="1"/>
    <col min="9236" max="9236" width="8.42578125" style="28" customWidth="1"/>
    <col min="9237" max="9237" width="9.5703125" style="28" customWidth="1"/>
    <col min="9238" max="9238" width="6.42578125" style="28" customWidth="1"/>
    <col min="9239" max="9239" width="9.42578125" style="28" customWidth="1"/>
    <col min="9240" max="9240" width="9.7109375" style="28" customWidth="1"/>
    <col min="9241" max="9241" width="10.42578125" style="28" customWidth="1"/>
    <col min="9242" max="9242" width="12.7109375" style="28" customWidth="1"/>
    <col min="9243" max="9243" width="11" style="28" customWidth="1"/>
    <col min="9244" max="9244" width="8.5703125" style="28" customWidth="1"/>
    <col min="9245" max="9245" width="6.85546875" style="28" customWidth="1"/>
    <col min="9246" max="9246" width="11.42578125" style="28" customWidth="1"/>
    <col min="9247" max="9474" width="9.140625" style="28"/>
    <col min="9475" max="9475" width="4.5703125" style="28" customWidth="1"/>
    <col min="9476" max="9476" width="30.85546875" style="28" customWidth="1"/>
    <col min="9477" max="9477" width="6" style="28" customWidth="1"/>
    <col min="9478" max="9478" width="6.28515625" style="28" customWidth="1"/>
    <col min="9479" max="9479" width="11.5703125" style="28" customWidth="1"/>
    <col min="9480" max="9480" width="13.42578125" style="28" customWidth="1"/>
    <col min="9481" max="9481" width="12.42578125" style="28" customWidth="1"/>
    <col min="9482" max="9483" width="10.42578125" style="28" customWidth="1"/>
    <col min="9484" max="9484" width="12" style="28" customWidth="1"/>
    <col min="9485" max="9486" width="10.42578125" style="28" customWidth="1"/>
    <col min="9487" max="9487" width="10.7109375" style="28" customWidth="1"/>
    <col min="9488" max="9491" width="6.42578125" style="28" customWidth="1"/>
    <col min="9492" max="9492" width="8.42578125" style="28" customWidth="1"/>
    <col min="9493" max="9493" width="9.5703125" style="28" customWidth="1"/>
    <col min="9494" max="9494" width="6.42578125" style="28" customWidth="1"/>
    <col min="9495" max="9495" width="9.42578125" style="28" customWidth="1"/>
    <col min="9496" max="9496" width="9.7109375" style="28" customWidth="1"/>
    <col min="9497" max="9497" width="10.42578125" style="28" customWidth="1"/>
    <col min="9498" max="9498" width="12.7109375" style="28" customWidth="1"/>
    <col min="9499" max="9499" width="11" style="28" customWidth="1"/>
    <col min="9500" max="9500" width="8.5703125" style="28" customWidth="1"/>
    <col min="9501" max="9501" width="6.85546875" style="28" customWidth="1"/>
    <col min="9502" max="9502" width="11.42578125" style="28" customWidth="1"/>
    <col min="9503" max="9730" width="9.140625" style="28"/>
    <col min="9731" max="9731" width="4.5703125" style="28" customWidth="1"/>
    <col min="9732" max="9732" width="30.85546875" style="28" customWidth="1"/>
    <col min="9733" max="9733" width="6" style="28" customWidth="1"/>
    <col min="9734" max="9734" width="6.28515625" style="28" customWidth="1"/>
    <col min="9735" max="9735" width="11.5703125" style="28" customWidth="1"/>
    <col min="9736" max="9736" width="13.42578125" style="28" customWidth="1"/>
    <col min="9737" max="9737" width="12.42578125" style="28" customWidth="1"/>
    <col min="9738" max="9739" width="10.42578125" style="28" customWidth="1"/>
    <col min="9740" max="9740" width="12" style="28" customWidth="1"/>
    <col min="9741" max="9742" width="10.42578125" style="28" customWidth="1"/>
    <col min="9743" max="9743" width="10.7109375" style="28" customWidth="1"/>
    <col min="9744" max="9747" width="6.42578125" style="28" customWidth="1"/>
    <col min="9748" max="9748" width="8.42578125" style="28" customWidth="1"/>
    <col min="9749" max="9749" width="9.5703125" style="28" customWidth="1"/>
    <col min="9750" max="9750" width="6.42578125" style="28" customWidth="1"/>
    <col min="9751" max="9751" width="9.42578125" style="28" customWidth="1"/>
    <col min="9752" max="9752" width="9.7109375" style="28" customWidth="1"/>
    <col min="9753" max="9753" width="10.42578125" style="28" customWidth="1"/>
    <col min="9754" max="9754" width="12.7109375" style="28" customWidth="1"/>
    <col min="9755" max="9755" width="11" style="28" customWidth="1"/>
    <col min="9756" max="9756" width="8.5703125" style="28" customWidth="1"/>
    <col min="9757" max="9757" width="6.85546875" style="28" customWidth="1"/>
    <col min="9758" max="9758" width="11.42578125" style="28" customWidth="1"/>
    <col min="9759" max="9986" width="9.140625" style="28"/>
    <col min="9987" max="9987" width="4.5703125" style="28" customWidth="1"/>
    <col min="9988" max="9988" width="30.85546875" style="28" customWidth="1"/>
    <col min="9989" max="9989" width="6" style="28" customWidth="1"/>
    <col min="9990" max="9990" width="6.28515625" style="28" customWidth="1"/>
    <col min="9991" max="9991" width="11.5703125" style="28" customWidth="1"/>
    <col min="9992" max="9992" width="13.42578125" style="28" customWidth="1"/>
    <col min="9993" max="9993" width="12.42578125" style="28" customWidth="1"/>
    <col min="9994" max="9995" width="10.42578125" style="28" customWidth="1"/>
    <col min="9996" max="9996" width="12" style="28" customWidth="1"/>
    <col min="9997" max="9998" width="10.42578125" style="28" customWidth="1"/>
    <col min="9999" max="9999" width="10.7109375" style="28" customWidth="1"/>
    <col min="10000" max="10003" width="6.42578125" style="28" customWidth="1"/>
    <col min="10004" max="10004" width="8.42578125" style="28" customWidth="1"/>
    <col min="10005" max="10005" width="9.5703125" style="28" customWidth="1"/>
    <col min="10006" max="10006" width="6.42578125" style="28" customWidth="1"/>
    <col min="10007" max="10007" width="9.42578125" style="28" customWidth="1"/>
    <col min="10008" max="10008" width="9.7109375" style="28" customWidth="1"/>
    <col min="10009" max="10009" width="10.42578125" style="28" customWidth="1"/>
    <col min="10010" max="10010" width="12.7109375" style="28" customWidth="1"/>
    <col min="10011" max="10011" width="11" style="28" customWidth="1"/>
    <col min="10012" max="10012" width="8.5703125" style="28" customWidth="1"/>
    <col min="10013" max="10013" width="6.85546875" style="28" customWidth="1"/>
    <col min="10014" max="10014" width="11.42578125" style="28" customWidth="1"/>
    <col min="10015" max="10242" width="9.140625" style="28"/>
    <col min="10243" max="10243" width="4.5703125" style="28" customWidth="1"/>
    <col min="10244" max="10244" width="30.85546875" style="28" customWidth="1"/>
    <col min="10245" max="10245" width="6" style="28" customWidth="1"/>
    <col min="10246" max="10246" width="6.28515625" style="28" customWidth="1"/>
    <col min="10247" max="10247" width="11.5703125" style="28" customWidth="1"/>
    <col min="10248" max="10248" width="13.42578125" style="28" customWidth="1"/>
    <col min="10249" max="10249" width="12.42578125" style="28" customWidth="1"/>
    <col min="10250" max="10251" width="10.42578125" style="28" customWidth="1"/>
    <col min="10252" max="10252" width="12" style="28" customWidth="1"/>
    <col min="10253" max="10254" width="10.42578125" style="28" customWidth="1"/>
    <col min="10255" max="10255" width="10.7109375" style="28" customWidth="1"/>
    <col min="10256" max="10259" width="6.42578125" style="28" customWidth="1"/>
    <col min="10260" max="10260" width="8.42578125" style="28" customWidth="1"/>
    <col min="10261" max="10261" width="9.5703125" style="28" customWidth="1"/>
    <col min="10262" max="10262" width="6.42578125" style="28" customWidth="1"/>
    <col min="10263" max="10263" width="9.42578125" style="28" customWidth="1"/>
    <col min="10264" max="10264" width="9.7109375" style="28" customWidth="1"/>
    <col min="10265" max="10265" width="10.42578125" style="28" customWidth="1"/>
    <col min="10266" max="10266" width="12.7109375" style="28" customWidth="1"/>
    <col min="10267" max="10267" width="11" style="28" customWidth="1"/>
    <col min="10268" max="10268" width="8.5703125" style="28" customWidth="1"/>
    <col min="10269" max="10269" width="6.85546875" style="28" customWidth="1"/>
    <col min="10270" max="10270" width="11.42578125" style="28" customWidth="1"/>
    <col min="10271" max="10498" width="9.140625" style="28"/>
    <col min="10499" max="10499" width="4.5703125" style="28" customWidth="1"/>
    <col min="10500" max="10500" width="30.85546875" style="28" customWidth="1"/>
    <col min="10501" max="10501" width="6" style="28" customWidth="1"/>
    <col min="10502" max="10502" width="6.28515625" style="28" customWidth="1"/>
    <col min="10503" max="10503" width="11.5703125" style="28" customWidth="1"/>
    <col min="10504" max="10504" width="13.42578125" style="28" customWidth="1"/>
    <col min="10505" max="10505" width="12.42578125" style="28" customWidth="1"/>
    <col min="10506" max="10507" width="10.42578125" style="28" customWidth="1"/>
    <col min="10508" max="10508" width="12" style="28" customWidth="1"/>
    <col min="10509" max="10510" width="10.42578125" style="28" customWidth="1"/>
    <col min="10511" max="10511" width="10.7109375" style="28" customWidth="1"/>
    <col min="10512" max="10515" width="6.42578125" style="28" customWidth="1"/>
    <col min="10516" max="10516" width="8.42578125" style="28" customWidth="1"/>
    <col min="10517" max="10517" width="9.5703125" style="28" customWidth="1"/>
    <col min="10518" max="10518" width="6.42578125" style="28" customWidth="1"/>
    <col min="10519" max="10519" width="9.42578125" style="28" customWidth="1"/>
    <col min="10520" max="10520" width="9.7109375" style="28" customWidth="1"/>
    <col min="10521" max="10521" width="10.42578125" style="28" customWidth="1"/>
    <col min="10522" max="10522" width="12.7109375" style="28" customWidth="1"/>
    <col min="10523" max="10523" width="11" style="28" customWidth="1"/>
    <col min="10524" max="10524" width="8.5703125" style="28" customWidth="1"/>
    <col min="10525" max="10525" width="6.85546875" style="28" customWidth="1"/>
    <col min="10526" max="10526" width="11.42578125" style="28" customWidth="1"/>
    <col min="10527" max="10754" width="9.140625" style="28"/>
    <col min="10755" max="10755" width="4.5703125" style="28" customWidth="1"/>
    <col min="10756" max="10756" width="30.85546875" style="28" customWidth="1"/>
    <col min="10757" max="10757" width="6" style="28" customWidth="1"/>
    <col min="10758" max="10758" width="6.28515625" style="28" customWidth="1"/>
    <col min="10759" max="10759" width="11.5703125" style="28" customWidth="1"/>
    <col min="10760" max="10760" width="13.42578125" style="28" customWidth="1"/>
    <col min="10761" max="10761" width="12.42578125" style="28" customWidth="1"/>
    <col min="10762" max="10763" width="10.42578125" style="28" customWidth="1"/>
    <col min="10764" max="10764" width="12" style="28" customWidth="1"/>
    <col min="10765" max="10766" width="10.42578125" style="28" customWidth="1"/>
    <col min="10767" max="10767" width="10.7109375" style="28" customWidth="1"/>
    <col min="10768" max="10771" width="6.42578125" style="28" customWidth="1"/>
    <col min="10772" max="10772" width="8.42578125" style="28" customWidth="1"/>
    <col min="10773" max="10773" width="9.5703125" style="28" customWidth="1"/>
    <col min="10774" max="10774" width="6.42578125" style="28" customWidth="1"/>
    <col min="10775" max="10775" width="9.42578125" style="28" customWidth="1"/>
    <col min="10776" max="10776" width="9.7109375" style="28" customWidth="1"/>
    <col min="10777" max="10777" width="10.42578125" style="28" customWidth="1"/>
    <col min="10778" max="10778" width="12.7109375" style="28" customWidth="1"/>
    <col min="10779" max="10779" width="11" style="28" customWidth="1"/>
    <col min="10780" max="10780" width="8.5703125" style="28" customWidth="1"/>
    <col min="10781" max="10781" width="6.85546875" style="28" customWidth="1"/>
    <col min="10782" max="10782" width="11.42578125" style="28" customWidth="1"/>
    <col min="10783" max="11010" width="9.140625" style="28"/>
    <col min="11011" max="11011" width="4.5703125" style="28" customWidth="1"/>
    <col min="11012" max="11012" width="30.85546875" style="28" customWidth="1"/>
    <col min="11013" max="11013" width="6" style="28" customWidth="1"/>
    <col min="11014" max="11014" width="6.28515625" style="28" customWidth="1"/>
    <col min="11015" max="11015" width="11.5703125" style="28" customWidth="1"/>
    <col min="11016" max="11016" width="13.42578125" style="28" customWidth="1"/>
    <col min="11017" max="11017" width="12.42578125" style="28" customWidth="1"/>
    <col min="11018" max="11019" width="10.42578125" style="28" customWidth="1"/>
    <col min="11020" max="11020" width="12" style="28" customWidth="1"/>
    <col min="11021" max="11022" width="10.42578125" style="28" customWidth="1"/>
    <col min="11023" max="11023" width="10.7109375" style="28" customWidth="1"/>
    <col min="11024" max="11027" width="6.42578125" style="28" customWidth="1"/>
    <col min="11028" max="11028" width="8.42578125" style="28" customWidth="1"/>
    <col min="11029" max="11029" width="9.5703125" style="28" customWidth="1"/>
    <col min="11030" max="11030" width="6.42578125" style="28" customWidth="1"/>
    <col min="11031" max="11031" width="9.42578125" style="28" customWidth="1"/>
    <col min="11032" max="11032" width="9.7109375" style="28" customWidth="1"/>
    <col min="11033" max="11033" width="10.42578125" style="28" customWidth="1"/>
    <col min="11034" max="11034" width="12.7109375" style="28" customWidth="1"/>
    <col min="11035" max="11035" width="11" style="28" customWidth="1"/>
    <col min="11036" max="11036" width="8.5703125" style="28" customWidth="1"/>
    <col min="11037" max="11037" width="6.85546875" style="28" customWidth="1"/>
    <col min="11038" max="11038" width="11.42578125" style="28" customWidth="1"/>
    <col min="11039" max="11266" width="9.140625" style="28"/>
    <col min="11267" max="11267" width="4.5703125" style="28" customWidth="1"/>
    <col min="11268" max="11268" width="30.85546875" style="28" customWidth="1"/>
    <col min="11269" max="11269" width="6" style="28" customWidth="1"/>
    <col min="11270" max="11270" width="6.28515625" style="28" customWidth="1"/>
    <col min="11271" max="11271" width="11.5703125" style="28" customWidth="1"/>
    <col min="11272" max="11272" width="13.42578125" style="28" customWidth="1"/>
    <col min="11273" max="11273" width="12.42578125" style="28" customWidth="1"/>
    <col min="11274" max="11275" width="10.42578125" style="28" customWidth="1"/>
    <col min="11276" max="11276" width="12" style="28" customWidth="1"/>
    <col min="11277" max="11278" width="10.42578125" style="28" customWidth="1"/>
    <col min="11279" max="11279" width="10.7109375" style="28" customWidth="1"/>
    <col min="11280" max="11283" width="6.42578125" style="28" customWidth="1"/>
    <col min="11284" max="11284" width="8.42578125" style="28" customWidth="1"/>
    <col min="11285" max="11285" width="9.5703125" style="28" customWidth="1"/>
    <col min="11286" max="11286" width="6.42578125" style="28" customWidth="1"/>
    <col min="11287" max="11287" width="9.42578125" style="28" customWidth="1"/>
    <col min="11288" max="11288" width="9.7109375" style="28" customWidth="1"/>
    <col min="11289" max="11289" width="10.42578125" style="28" customWidth="1"/>
    <col min="11290" max="11290" width="12.7109375" style="28" customWidth="1"/>
    <col min="11291" max="11291" width="11" style="28" customWidth="1"/>
    <col min="11292" max="11292" width="8.5703125" style="28" customWidth="1"/>
    <col min="11293" max="11293" width="6.85546875" style="28" customWidth="1"/>
    <col min="11294" max="11294" width="11.42578125" style="28" customWidth="1"/>
    <col min="11295" max="11522" width="9.140625" style="28"/>
    <col min="11523" max="11523" width="4.5703125" style="28" customWidth="1"/>
    <col min="11524" max="11524" width="30.85546875" style="28" customWidth="1"/>
    <col min="11525" max="11525" width="6" style="28" customWidth="1"/>
    <col min="11526" max="11526" width="6.28515625" style="28" customWidth="1"/>
    <col min="11527" max="11527" width="11.5703125" style="28" customWidth="1"/>
    <col min="11528" max="11528" width="13.42578125" style="28" customWidth="1"/>
    <col min="11529" max="11529" width="12.42578125" style="28" customWidth="1"/>
    <col min="11530" max="11531" width="10.42578125" style="28" customWidth="1"/>
    <col min="11532" max="11532" width="12" style="28" customWidth="1"/>
    <col min="11533" max="11534" width="10.42578125" style="28" customWidth="1"/>
    <col min="11535" max="11535" width="10.7109375" style="28" customWidth="1"/>
    <col min="11536" max="11539" width="6.42578125" style="28" customWidth="1"/>
    <col min="11540" max="11540" width="8.42578125" style="28" customWidth="1"/>
    <col min="11541" max="11541" width="9.5703125" style="28" customWidth="1"/>
    <col min="11542" max="11542" width="6.42578125" style="28" customWidth="1"/>
    <col min="11543" max="11543" width="9.42578125" style="28" customWidth="1"/>
    <col min="11544" max="11544" width="9.7109375" style="28" customWidth="1"/>
    <col min="11545" max="11545" width="10.42578125" style="28" customWidth="1"/>
    <col min="11546" max="11546" width="12.7109375" style="28" customWidth="1"/>
    <col min="11547" max="11547" width="11" style="28" customWidth="1"/>
    <col min="11548" max="11548" width="8.5703125" style="28" customWidth="1"/>
    <col min="11549" max="11549" width="6.85546875" style="28" customWidth="1"/>
    <col min="11550" max="11550" width="11.42578125" style="28" customWidth="1"/>
    <col min="11551" max="11778" width="9.140625" style="28"/>
    <col min="11779" max="11779" width="4.5703125" style="28" customWidth="1"/>
    <col min="11780" max="11780" width="30.85546875" style="28" customWidth="1"/>
    <col min="11781" max="11781" width="6" style="28" customWidth="1"/>
    <col min="11782" max="11782" width="6.28515625" style="28" customWidth="1"/>
    <col min="11783" max="11783" width="11.5703125" style="28" customWidth="1"/>
    <col min="11784" max="11784" width="13.42578125" style="28" customWidth="1"/>
    <col min="11785" max="11785" width="12.42578125" style="28" customWidth="1"/>
    <col min="11786" max="11787" width="10.42578125" style="28" customWidth="1"/>
    <col min="11788" max="11788" width="12" style="28" customWidth="1"/>
    <col min="11789" max="11790" width="10.42578125" style="28" customWidth="1"/>
    <col min="11791" max="11791" width="10.7109375" style="28" customWidth="1"/>
    <col min="11792" max="11795" width="6.42578125" style="28" customWidth="1"/>
    <col min="11796" max="11796" width="8.42578125" style="28" customWidth="1"/>
    <col min="11797" max="11797" width="9.5703125" style="28" customWidth="1"/>
    <col min="11798" max="11798" width="6.42578125" style="28" customWidth="1"/>
    <col min="11799" max="11799" width="9.42578125" style="28" customWidth="1"/>
    <col min="11800" max="11800" width="9.7109375" style="28" customWidth="1"/>
    <col min="11801" max="11801" width="10.42578125" style="28" customWidth="1"/>
    <col min="11802" max="11802" width="12.7109375" style="28" customWidth="1"/>
    <col min="11803" max="11803" width="11" style="28" customWidth="1"/>
    <col min="11804" max="11804" width="8.5703125" style="28" customWidth="1"/>
    <col min="11805" max="11805" width="6.85546875" style="28" customWidth="1"/>
    <col min="11806" max="11806" width="11.42578125" style="28" customWidth="1"/>
    <col min="11807" max="12034" width="9.140625" style="28"/>
    <col min="12035" max="12035" width="4.5703125" style="28" customWidth="1"/>
    <col min="12036" max="12036" width="30.85546875" style="28" customWidth="1"/>
    <col min="12037" max="12037" width="6" style="28" customWidth="1"/>
    <col min="12038" max="12038" width="6.28515625" style="28" customWidth="1"/>
    <col min="12039" max="12039" width="11.5703125" style="28" customWidth="1"/>
    <col min="12040" max="12040" width="13.42578125" style="28" customWidth="1"/>
    <col min="12041" max="12041" width="12.42578125" style="28" customWidth="1"/>
    <col min="12042" max="12043" width="10.42578125" style="28" customWidth="1"/>
    <col min="12044" max="12044" width="12" style="28" customWidth="1"/>
    <col min="12045" max="12046" width="10.42578125" style="28" customWidth="1"/>
    <col min="12047" max="12047" width="10.7109375" style="28" customWidth="1"/>
    <col min="12048" max="12051" width="6.42578125" style="28" customWidth="1"/>
    <col min="12052" max="12052" width="8.42578125" style="28" customWidth="1"/>
    <col min="12053" max="12053" width="9.5703125" style="28" customWidth="1"/>
    <col min="12054" max="12054" width="6.42578125" style="28" customWidth="1"/>
    <col min="12055" max="12055" width="9.42578125" style="28" customWidth="1"/>
    <col min="12056" max="12056" width="9.7109375" style="28" customWidth="1"/>
    <col min="12057" max="12057" width="10.42578125" style="28" customWidth="1"/>
    <col min="12058" max="12058" width="12.7109375" style="28" customWidth="1"/>
    <col min="12059" max="12059" width="11" style="28" customWidth="1"/>
    <col min="12060" max="12060" width="8.5703125" style="28" customWidth="1"/>
    <col min="12061" max="12061" width="6.85546875" style="28" customWidth="1"/>
    <col min="12062" max="12062" width="11.42578125" style="28" customWidth="1"/>
    <col min="12063" max="12290" width="9.140625" style="28"/>
    <col min="12291" max="12291" width="4.5703125" style="28" customWidth="1"/>
    <col min="12292" max="12292" width="30.85546875" style="28" customWidth="1"/>
    <col min="12293" max="12293" width="6" style="28" customWidth="1"/>
    <col min="12294" max="12294" width="6.28515625" style="28" customWidth="1"/>
    <col min="12295" max="12295" width="11.5703125" style="28" customWidth="1"/>
    <col min="12296" max="12296" width="13.42578125" style="28" customWidth="1"/>
    <col min="12297" max="12297" width="12.42578125" style="28" customWidth="1"/>
    <col min="12298" max="12299" width="10.42578125" style="28" customWidth="1"/>
    <col min="12300" max="12300" width="12" style="28" customWidth="1"/>
    <col min="12301" max="12302" width="10.42578125" style="28" customWidth="1"/>
    <col min="12303" max="12303" width="10.7109375" style="28" customWidth="1"/>
    <col min="12304" max="12307" width="6.42578125" style="28" customWidth="1"/>
    <col min="12308" max="12308" width="8.42578125" style="28" customWidth="1"/>
    <col min="12309" max="12309" width="9.5703125" style="28" customWidth="1"/>
    <col min="12310" max="12310" width="6.42578125" style="28" customWidth="1"/>
    <col min="12311" max="12311" width="9.42578125" style="28" customWidth="1"/>
    <col min="12312" max="12312" width="9.7109375" style="28" customWidth="1"/>
    <col min="12313" max="12313" width="10.42578125" style="28" customWidth="1"/>
    <col min="12314" max="12314" width="12.7109375" style="28" customWidth="1"/>
    <col min="12315" max="12315" width="11" style="28" customWidth="1"/>
    <col min="12316" max="12316" width="8.5703125" style="28" customWidth="1"/>
    <col min="12317" max="12317" width="6.85546875" style="28" customWidth="1"/>
    <col min="12318" max="12318" width="11.42578125" style="28" customWidth="1"/>
    <col min="12319" max="12546" width="9.140625" style="28"/>
    <col min="12547" max="12547" width="4.5703125" style="28" customWidth="1"/>
    <col min="12548" max="12548" width="30.85546875" style="28" customWidth="1"/>
    <col min="12549" max="12549" width="6" style="28" customWidth="1"/>
    <col min="12550" max="12550" width="6.28515625" style="28" customWidth="1"/>
    <col min="12551" max="12551" width="11.5703125" style="28" customWidth="1"/>
    <col min="12552" max="12552" width="13.42578125" style="28" customWidth="1"/>
    <col min="12553" max="12553" width="12.42578125" style="28" customWidth="1"/>
    <col min="12554" max="12555" width="10.42578125" style="28" customWidth="1"/>
    <col min="12556" max="12556" width="12" style="28" customWidth="1"/>
    <col min="12557" max="12558" width="10.42578125" style="28" customWidth="1"/>
    <col min="12559" max="12559" width="10.7109375" style="28" customWidth="1"/>
    <col min="12560" max="12563" width="6.42578125" style="28" customWidth="1"/>
    <col min="12564" max="12564" width="8.42578125" style="28" customWidth="1"/>
    <col min="12565" max="12565" width="9.5703125" style="28" customWidth="1"/>
    <col min="12566" max="12566" width="6.42578125" style="28" customWidth="1"/>
    <col min="12567" max="12567" width="9.42578125" style="28" customWidth="1"/>
    <col min="12568" max="12568" width="9.7109375" style="28" customWidth="1"/>
    <col min="12569" max="12569" width="10.42578125" style="28" customWidth="1"/>
    <col min="12570" max="12570" width="12.7109375" style="28" customWidth="1"/>
    <col min="12571" max="12571" width="11" style="28" customWidth="1"/>
    <col min="12572" max="12572" width="8.5703125" style="28" customWidth="1"/>
    <col min="12573" max="12573" width="6.85546875" style="28" customWidth="1"/>
    <col min="12574" max="12574" width="11.42578125" style="28" customWidth="1"/>
    <col min="12575" max="12802" width="9.140625" style="28"/>
    <col min="12803" max="12803" width="4.5703125" style="28" customWidth="1"/>
    <col min="12804" max="12804" width="30.85546875" style="28" customWidth="1"/>
    <col min="12805" max="12805" width="6" style="28" customWidth="1"/>
    <col min="12806" max="12806" width="6.28515625" style="28" customWidth="1"/>
    <col min="12807" max="12807" width="11.5703125" style="28" customWidth="1"/>
    <col min="12808" max="12808" width="13.42578125" style="28" customWidth="1"/>
    <col min="12809" max="12809" width="12.42578125" style="28" customWidth="1"/>
    <col min="12810" max="12811" width="10.42578125" style="28" customWidth="1"/>
    <col min="12812" max="12812" width="12" style="28" customWidth="1"/>
    <col min="12813" max="12814" width="10.42578125" style="28" customWidth="1"/>
    <col min="12815" max="12815" width="10.7109375" style="28" customWidth="1"/>
    <col min="12816" max="12819" width="6.42578125" style="28" customWidth="1"/>
    <col min="12820" max="12820" width="8.42578125" style="28" customWidth="1"/>
    <col min="12821" max="12821" width="9.5703125" style="28" customWidth="1"/>
    <col min="12822" max="12822" width="6.42578125" style="28" customWidth="1"/>
    <col min="12823" max="12823" width="9.42578125" style="28" customWidth="1"/>
    <col min="12824" max="12824" width="9.7109375" style="28" customWidth="1"/>
    <col min="12825" max="12825" width="10.42578125" style="28" customWidth="1"/>
    <col min="12826" max="12826" width="12.7109375" style="28" customWidth="1"/>
    <col min="12827" max="12827" width="11" style="28" customWidth="1"/>
    <col min="12828" max="12828" width="8.5703125" style="28" customWidth="1"/>
    <col min="12829" max="12829" width="6.85546875" style="28" customWidth="1"/>
    <col min="12830" max="12830" width="11.42578125" style="28" customWidth="1"/>
    <col min="12831" max="13058" width="9.140625" style="28"/>
    <col min="13059" max="13059" width="4.5703125" style="28" customWidth="1"/>
    <col min="13060" max="13060" width="30.85546875" style="28" customWidth="1"/>
    <col min="13061" max="13061" width="6" style="28" customWidth="1"/>
    <col min="13062" max="13062" width="6.28515625" style="28" customWidth="1"/>
    <col min="13063" max="13063" width="11.5703125" style="28" customWidth="1"/>
    <col min="13064" max="13064" width="13.42578125" style="28" customWidth="1"/>
    <col min="13065" max="13065" width="12.42578125" style="28" customWidth="1"/>
    <col min="13066" max="13067" width="10.42578125" style="28" customWidth="1"/>
    <col min="13068" max="13068" width="12" style="28" customWidth="1"/>
    <col min="13069" max="13070" width="10.42578125" style="28" customWidth="1"/>
    <col min="13071" max="13071" width="10.7109375" style="28" customWidth="1"/>
    <col min="13072" max="13075" width="6.42578125" style="28" customWidth="1"/>
    <col min="13076" max="13076" width="8.42578125" style="28" customWidth="1"/>
    <col min="13077" max="13077" width="9.5703125" style="28" customWidth="1"/>
    <col min="13078" max="13078" width="6.42578125" style="28" customWidth="1"/>
    <col min="13079" max="13079" width="9.42578125" style="28" customWidth="1"/>
    <col min="13080" max="13080" width="9.7109375" style="28" customWidth="1"/>
    <col min="13081" max="13081" width="10.42578125" style="28" customWidth="1"/>
    <col min="13082" max="13082" width="12.7109375" style="28" customWidth="1"/>
    <col min="13083" max="13083" width="11" style="28" customWidth="1"/>
    <col min="13084" max="13084" width="8.5703125" style="28" customWidth="1"/>
    <col min="13085" max="13085" width="6.85546875" style="28" customWidth="1"/>
    <col min="13086" max="13086" width="11.42578125" style="28" customWidth="1"/>
    <col min="13087" max="13314" width="9.140625" style="28"/>
    <col min="13315" max="13315" width="4.5703125" style="28" customWidth="1"/>
    <col min="13316" max="13316" width="30.85546875" style="28" customWidth="1"/>
    <col min="13317" max="13317" width="6" style="28" customWidth="1"/>
    <col min="13318" max="13318" width="6.28515625" style="28" customWidth="1"/>
    <col min="13319" max="13319" width="11.5703125" style="28" customWidth="1"/>
    <col min="13320" max="13320" width="13.42578125" style="28" customWidth="1"/>
    <col min="13321" max="13321" width="12.42578125" style="28" customWidth="1"/>
    <col min="13322" max="13323" width="10.42578125" style="28" customWidth="1"/>
    <col min="13324" max="13324" width="12" style="28" customWidth="1"/>
    <col min="13325" max="13326" width="10.42578125" style="28" customWidth="1"/>
    <col min="13327" max="13327" width="10.7109375" style="28" customWidth="1"/>
    <col min="13328" max="13331" width="6.42578125" style="28" customWidth="1"/>
    <col min="13332" max="13332" width="8.42578125" style="28" customWidth="1"/>
    <col min="13333" max="13333" width="9.5703125" style="28" customWidth="1"/>
    <col min="13334" max="13334" width="6.42578125" style="28" customWidth="1"/>
    <col min="13335" max="13335" width="9.42578125" style="28" customWidth="1"/>
    <col min="13336" max="13336" width="9.7109375" style="28" customWidth="1"/>
    <col min="13337" max="13337" width="10.42578125" style="28" customWidth="1"/>
    <col min="13338" max="13338" width="12.7109375" style="28" customWidth="1"/>
    <col min="13339" max="13339" width="11" style="28" customWidth="1"/>
    <col min="13340" max="13340" width="8.5703125" style="28" customWidth="1"/>
    <col min="13341" max="13341" width="6.85546875" style="28" customWidth="1"/>
    <col min="13342" max="13342" width="11.42578125" style="28" customWidth="1"/>
    <col min="13343" max="13570" width="9.140625" style="28"/>
    <col min="13571" max="13571" width="4.5703125" style="28" customWidth="1"/>
    <col min="13572" max="13572" width="30.85546875" style="28" customWidth="1"/>
    <col min="13573" max="13573" width="6" style="28" customWidth="1"/>
    <col min="13574" max="13574" width="6.28515625" style="28" customWidth="1"/>
    <col min="13575" max="13575" width="11.5703125" style="28" customWidth="1"/>
    <col min="13576" max="13576" width="13.42578125" style="28" customWidth="1"/>
    <col min="13577" max="13577" width="12.42578125" style="28" customWidth="1"/>
    <col min="13578" max="13579" width="10.42578125" style="28" customWidth="1"/>
    <col min="13580" max="13580" width="12" style="28" customWidth="1"/>
    <col min="13581" max="13582" width="10.42578125" style="28" customWidth="1"/>
    <col min="13583" max="13583" width="10.7109375" style="28" customWidth="1"/>
    <col min="13584" max="13587" width="6.42578125" style="28" customWidth="1"/>
    <col min="13588" max="13588" width="8.42578125" style="28" customWidth="1"/>
    <col min="13589" max="13589" width="9.5703125" style="28" customWidth="1"/>
    <col min="13590" max="13590" width="6.42578125" style="28" customWidth="1"/>
    <col min="13591" max="13591" width="9.42578125" style="28" customWidth="1"/>
    <col min="13592" max="13592" width="9.7109375" style="28" customWidth="1"/>
    <col min="13593" max="13593" width="10.42578125" style="28" customWidth="1"/>
    <col min="13594" max="13594" width="12.7109375" style="28" customWidth="1"/>
    <col min="13595" max="13595" width="11" style="28" customWidth="1"/>
    <col min="13596" max="13596" width="8.5703125" style="28" customWidth="1"/>
    <col min="13597" max="13597" width="6.85546875" style="28" customWidth="1"/>
    <col min="13598" max="13598" width="11.42578125" style="28" customWidth="1"/>
    <col min="13599" max="13826" width="9.140625" style="28"/>
    <col min="13827" max="13827" width="4.5703125" style="28" customWidth="1"/>
    <col min="13828" max="13828" width="30.85546875" style="28" customWidth="1"/>
    <col min="13829" max="13829" width="6" style="28" customWidth="1"/>
    <col min="13830" max="13830" width="6.28515625" style="28" customWidth="1"/>
    <col min="13831" max="13831" width="11.5703125" style="28" customWidth="1"/>
    <col min="13832" max="13832" width="13.42578125" style="28" customWidth="1"/>
    <col min="13833" max="13833" width="12.42578125" style="28" customWidth="1"/>
    <col min="13834" max="13835" width="10.42578125" style="28" customWidth="1"/>
    <col min="13836" max="13836" width="12" style="28" customWidth="1"/>
    <col min="13837" max="13838" width="10.42578125" style="28" customWidth="1"/>
    <col min="13839" max="13839" width="10.7109375" style="28" customWidth="1"/>
    <col min="13840" max="13843" width="6.42578125" style="28" customWidth="1"/>
    <col min="13844" max="13844" width="8.42578125" style="28" customWidth="1"/>
    <col min="13845" max="13845" width="9.5703125" style="28" customWidth="1"/>
    <col min="13846" max="13846" width="6.42578125" style="28" customWidth="1"/>
    <col min="13847" max="13847" width="9.42578125" style="28" customWidth="1"/>
    <col min="13848" max="13848" width="9.7109375" style="28" customWidth="1"/>
    <col min="13849" max="13849" width="10.42578125" style="28" customWidth="1"/>
    <col min="13850" max="13850" width="12.7109375" style="28" customWidth="1"/>
    <col min="13851" max="13851" width="11" style="28" customWidth="1"/>
    <col min="13852" max="13852" width="8.5703125" style="28" customWidth="1"/>
    <col min="13853" max="13853" width="6.85546875" style="28" customWidth="1"/>
    <col min="13854" max="13854" width="11.42578125" style="28" customWidth="1"/>
    <col min="13855" max="14082" width="9.140625" style="28"/>
    <col min="14083" max="14083" width="4.5703125" style="28" customWidth="1"/>
    <col min="14084" max="14084" width="30.85546875" style="28" customWidth="1"/>
    <col min="14085" max="14085" width="6" style="28" customWidth="1"/>
    <col min="14086" max="14086" width="6.28515625" style="28" customWidth="1"/>
    <col min="14087" max="14087" width="11.5703125" style="28" customWidth="1"/>
    <col min="14088" max="14088" width="13.42578125" style="28" customWidth="1"/>
    <col min="14089" max="14089" width="12.42578125" style="28" customWidth="1"/>
    <col min="14090" max="14091" width="10.42578125" style="28" customWidth="1"/>
    <col min="14092" max="14092" width="12" style="28" customWidth="1"/>
    <col min="14093" max="14094" width="10.42578125" style="28" customWidth="1"/>
    <col min="14095" max="14095" width="10.7109375" style="28" customWidth="1"/>
    <col min="14096" max="14099" width="6.42578125" style="28" customWidth="1"/>
    <col min="14100" max="14100" width="8.42578125" style="28" customWidth="1"/>
    <col min="14101" max="14101" width="9.5703125" style="28" customWidth="1"/>
    <col min="14102" max="14102" width="6.42578125" style="28" customWidth="1"/>
    <col min="14103" max="14103" width="9.42578125" style="28" customWidth="1"/>
    <col min="14104" max="14104" width="9.7109375" style="28" customWidth="1"/>
    <col min="14105" max="14105" width="10.42578125" style="28" customWidth="1"/>
    <col min="14106" max="14106" width="12.7109375" style="28" customWidth="1"/>
    <col min="14107" max="14107" width="11" style="28" customWidth="1"/>
    <col min="14108" max="14108" width="8.5703125" style="28" customWidth="1"/>
    <col min="14109" max="14109" width="6.85546875" style="28" customWidth="1"/>
    <col min="14110" max="14110" width="11.42578125" style="28" customWidth="1"/>
    <col min="14111" max="14338" width="9.140625" style="28"/>
    <col min="14339" max="14339" width="4.5703125" style="28" customWidth="1"/>
    <col min="14340" max="14340" width="30.85546875" style="28" customWidth="1"/>
    <col min="14341" max="14341" width="6" style="28" customWidth="1"/>
    <col min="14342" max="14342" width="6.28515625" style="28" customWidth="1"/>
    <col min="14343" max="14343" width="11.5703125" style="28" customWidth="1"/>
    <col min="14344" max="14344" width="13.42578125" style="28" customWidth="1"/>
    <col min="14345" max="14345" width="12.42578125" style="28" customWidth="1"/>
    <col min="14346" max="14347" width="10.42578125" style="28" customWidth="1"/>
    <col min="14348" max="14348" width="12" style="28" customWidth="1"/>
    <col min="14349" max="14350" width="10.42578125" style="28" customWidth="1"/>
    <col min="14351" max="14351" width="10.7109375" style="28" customWidth="1"/>
    <col min="14352" max="14355" width="6.42578125" style="28" customWidth="1"/>
    <col min="14356" max="14356" width="8.42578125" style="28" customWidth="1"/>
    <col min="14357" max="14357" width="9.5703125" style="28" customWidth="1"/>
    <col min="14358" max="14358" width="6.42578125" style="28" customWidth="1"/>
    <col min="14359" max="14359" width="9.42578125" style="28" customWidth="1"/>
    <col min="14360" max="14360" width="9.7109375" style="28" customWidth="1"/>
    <col min="14361" max="14361" width="10.42578125" style="28" customWidth="1"/>
    <col min="14362" max="14362" width="12.7109375" style="28" customWidth="1"/>
    <col min="14363" max="14363" width="11" style="28" customWidth="1"/>
    <col min="14364" max="14364" width="8.5703125" style="28" customWidth="1"/>
    <col min="14365" max="14365" width="6.85546875" style="28" customWidth="1"/>
    <col min="14366" max="14366" width="11.42578125" style="28" customWidth="1"/>
    <col min="14367" max="14594" width="9.140625" style="28"/>
    <col min="14595" max="14595" width="4.5703125" style="28" customWidth="1"/>
    <col min="14596" max="14596" width="30.85546875" style="28" customWidth="1"/>
    <col min="14597" max="14597" width="6" style="28" customWidth="1"/>
    <col min="14598" max="14598" width="6.28515625" style="28" customWidth="1"/>
    <col min="14599" max="14599" width="11.5703125" style="28" customWidth="1"/>
    <col min="14600" max="14600" width="13.42578125" style="28" customWidth="1"/>
    <col min="14601" max="14601" width="12.42578125" style="28" customWidth="1"/>
    <col min="14602" max="14603" width="10.42578125" style="28" customWidth="1"/>
    <col min="14604" max="14604" width="12" style="28" customWidth="1"/>
    <col min="14605" max="14606" width="10.42578125" style="28" customWidth="1"/>
    <col min="14607" max="14607" width="10.7109375" style="28" customWidth="1"/>
    <col min="14608" max="14611" width="6.42578125" style="28" customWidth="1"/>
    <col min="14612" max="14612" width="8.42578125" style="28" customWidth="1"/>
    <col min="14613" max="14613" width="9.5703125" style="28" customWidth="1"/>
    <col min="14614" max="14614" width="6.42578125" style="28" customWidth="1"/>
    <col min="14615" max="14615" width="9.42578125" style="28" customWidth="1"/>
    <col min="14616" max="14616" width="9.7109375" style="28" customWidth="1"/>
    <col min="14617" max="14617" width="10.42578125" style="28" customWidth="1"/>
    <col min="14618" max="14618" width="12.7109375" style="28" customWidth="1"/>
    <col min="14619" max="14619" width="11" style="28" customWidth="1"/>
    <col min="14620" max="14620" width="8.5703125" style="28" customWidth="1"/>
    <col min="14621" max="14621" width="6.85546875" style="28" customWidth="1"/>
    <col min="14622" max="14622" width="11.42578125" style="28" customWidth="1"/>
    <col min="14623" max="14850" width="9.140625" style="28"/>
    <col min="14851" max="14851" width="4.5703125" style="28" customWidth="1"/>
    <col min="14852" max="14852" width="30.85546875" style="28" customWidth="1"/>
    <col min="14853" max="14853" width="6" style="28" customWidth="1"/>
    <col min="14854" max="14854" width="6.28515625" style="28" customWidth="1"/>
    <col min="14855" max="14855" width="11.5703125" style="28" customWidth="1"/>
    <col min="14856" max="14856" width="13.42578125" style="28" customWidth="1"/>
    <col min="14857" max="14857" width="12.42578125" style="28" customWidth="1"/>
    <col min="14858" max="14859" width="10.42578125" style="28" customWidth="1"/>
    <col min="14860" max="14860" width="12" style="28" customWidth="1"/>
    <col min="14861" max="14862" width="10.42578125" style="28" customWidth="1"/>
    <col min="14863" max="14863" width="10.7109375" style="28" customWidth="1"/>
    <col min="14864" max="14867" width="6.42578125" style="28" customWidth="1"/>
    <col min="14868" max="14868" width="8.42578125" style="28" customWidth="1"/>
    <col min="14869" max="14869" width="9.5703125" style="28" customWidth="1"/>
    <col min="14870" max="14870" width="6.42578125" style="28" customWidth="1"/>
    <col min="14871" max="14871" width="9.42578125" style="28" customWidth="1"/>
    <col min="14872" max="14872" width="9.7109375" style="28" customWidth="1"/>
    <col min="14873" max="14873" width="10.42578125" style="28" customWidth="1"/>
    <col min="14874" max="14874" width="12.7109375" style="28" customWidth="1"/>
    <col min="14875" max="14875" width="11" style="28" customWidth="1"/>
    <col min="14876" max="14876" width="8.5703125" style="28" customWidth="1"/>
    <col min="14877" max="14877" width="6.85546875" style="28" customWidth="1"/>
    <col min="14878" max="14878" width="11.42578125" style="28" customWidth="1"/>
    <col min="14879" max="15106" width="9.140625" style="28"/>
    <col min="15107" max="15107" width="4.5703125" style="28" customWidth="1"/>
    <col min="15108" max="15108" width="30.85546875" style="28" customWidth="1"/>
    <col min="15109" max="15109" width="6" style="28" customWidth="1"/>
    <col min="15110" max="15110" width="6.28515625" style="28" customWidth="1"/>
    <col min="15111" max="15111" width="11.5703125" style="28" customWidth="1"/>
    <col min="15112" max="15112" width="13.42578125" style="28" customWidth="1"/>
    <col min="15113" max="15113" width="12.42578125" style="28" customWidth="1"/>
    <col min="15114" max="15115" width="10.42578125" style="28" customWidth="1"/>
    <col min="15116" max="15116" width="12" style="28" customWidth="1"/>
    <col min="15117" max="15118" width="10.42578125" style="28" customWidth="1"/>
    <col min="15119" max="15119" width="10.7109375" style="28" customWidth="1"/>
    <col min="15120" max="15123" width="6.42578125" style="28" customWidth="1"/>
    <col min="15124" max="15124" width="8.42578125" style="28" customWidth="1"/>
    <col min="15125" max="15125" width="9.5703125" style="28" customWidth="1"/>
    <col min="15126" max="15126" width="6.42578125" style="28" customWidth="1"/>
    <col min="15127" max="15127" width="9.42578125" style="28" customWidth="1"/>
    <col min="15128" max="15128" width="9.7109375" style="28" customWidth="1"/>
    <col min="15129" max="15129" width="10.42578125" style="28" customWidth="1"/>
    <col min="15130" max="15130" width="12.7109375" style="28" customWidth="1"/>
    <col min="15131" max="15131" width="11" style="28" customWidth="1"/>
    <col min="15132" max="15132" width="8.5703125" style="28" customWidth="1"/>
    <col min="15133" max="15133" width="6.85546875" style="28" customWidth="1"/>
    <col min="15134" max="15134" width="11.42578125" style="28" customWidth="1"/>
    <col min="15135" max="15362" width="9.140625" style="28"/>
    <col min="15363" max="15363" width="4.5703125" style="28" customWidth="1"/>
    <col min="15364" max="15364" width="30.85546875" style="28" customWidth="1"/>
    <col min="15365" max="15365" width="6" style="28" customWidth="1"/>
    <col min="15366" max="15366" width="6.28515625" style="28" customWidth="1"/>
    <col min="15367" max="15367" width="11.5703125" style="28" customWidth="1"/>
    <col min="15368" max="15368" width="13.42578125" style="28" customWidth="1"/>
    <col min="15369" max="15369" width="12.42578125" style="28" customWidth="1"/>
    <col min="15370" max="15371" width="10.42578125" style="28" customWidth="1"/>
    <col min="15372" max="15372" width="12" style="28" customWidth="1"/>
    <col min="15373" max="15374" width="10.42578125" style="28" customWidth="1"/>
    <col min="15375" max="15375" width="10.7109375" style="28" customWidth="1"/>
    <col min="15376" max="15379" width="6.42578125" style="28" customWidth="1"/>
    <col min="15380" max="15380" width="8.42578125" style="28" customWidth="1"/>
    <col min="15381" max="15381" width="9.5703125" style="28" customWidth="1"/>
    <col min="15382" max="15382" width="6.42578125" style="28" customWidth="1"/>
    <col min="15383" max="15383" width="9.42578125" style="28" customWidth="1"/>
    <col min="15384" max="15384" width="9.7109375" style="28" customWidth="1"/>
    <col min="15385" max="15385" width="10.42578125" style="28" customWidth="1"/>
    <col min="15386" max="15386" width="12.7109375" style="28" customWidth="1"/>
    <col min="15387" max="15387" width="11" style="28" customWidth="1"/>
    <col min="15388" max="15388" width="8.5703125" style="28" customWidth="1"/>
    <col min="15389" max="15389" width="6.85546875" style="28" customWidth="1"/>
    <col min="15390" max="15390" width="11.42578125" style="28" customWidth="1"/>
    <col min="15391" max="15618" width="9.140625" style="28"/>
    <col min="15619" max="15619" width="4.5703125" style="28" customWidth="1"/>
    <col min="15620" max="15620" width="30.85546875" style="28" customWidth="1"/>
    <col min="15621" max="15621" width="6" style="28" customWidth="1"/>
    <col min="15622" max="15622" width="6.28515625" style="28" customWidth="1"/>
    <col min="15623" max="15623" width="11.5703125" style="28" customWidth="1"/>
    <col min="15624" max="15624" width="13.42578125" style="28" customWidth="1"/>
    <col min="15625" max="15625" width="12.42578125" style="28" customWidth="1"/>
    <col min="15626" max="15627" width="10.42578125" style="28" customWidth="1"/>
    <col min="15628" max="15628" width="12" style="28" customWidth="1"/>
    <col min="15629" max="15630" width="10.42578125" style="28" customWidth="1"/>
    <col min="15631" max="15631" width="10.7109375" style="28" customWidth="1"/>
    <col min="15632" max="15635" width="6.42578125" style="28" customWidth="1"/>
    <col min="15636" max="15636" width="8.42578125" style="28" customWidth="1"/>
    <col min="15637" max="15637" width="9.5703125" style="28" customWidth="1"/>
    <col min="15638" max="15638" width="6.42578125" style="28" customWidth="1"/>
    <col min="15639" max="15639" width="9.42578125" style="28" customWidth="1"/>
    <col min="15640" max="15640" width="9.7109375" style="28" customWidth="1"/>
    <col min="15641" max="15641" width="10.42578125" style="28" customWidth="1"/>
    <col min="15642" max="15642" width="12.7109375" style="28" customWidth="1"/>
    <col min="15643" max="15643" width="11" style="28" customWidth="1"/>
    <col min="15644" max="15644" width="8.5703125" style="28" customWidth="1"/>
    <col min="15645" max="15645" width="6.85546875" style="28" customWidth="1"/>
    <col min="15646" max="15646" width="11.42578125" style="28" customWidth="1"/>
    <col min="15647" max="15874" width="9.140625" style="28"/>
    <col min="15875" max="15875" width="4.5703125" style="28" customWidth="1"/>
    <col min="15876" max="15876" width="30.85546875" style="28" customWidth="1"/>
    <col min="15877" max="15877" width="6" style="28" customWidth="1"/>
    <col min="15878" max="15878" width="6.28515625" style="28" customWidth="1"/>
    <col min="15879" max="15879" width="11.5703125" style="28" customWidth="1"/>
    <col min="15880" max="15880" width="13.42578125" style="28" customWidth="1"/>
    <col min="15881" max="15881" width="12.42578125" style="28" customWidth="1"/>
    <col min="15882" max="15883" width="10.42578125" style="28" customWidth="1"/>
    <col min="15884" max="15884" width="12" style="28" customWidth="1"/>
    <col min="15885" max="15886" width="10.42578125" style="28" customWidth="1"/>
    <col min="15887" max="15887" width="10.7109375" style="28" customWidth="1"/>
    <col min="15888" max="15891" width="6.42578125" style="28" customWidth="1"/>
    <col min="15892" max="15892" width="8.42578125" style="28" customWidth="1"/>
    <col min="15893" max="15893" width="9.5703125" style="28" customWidth="1"/>
    <col min="15894" max="15894" width="6.42578125" style="28" customWidth="1"/>
    <col min="15895" max="15895" width="9.42578125" style="28" customWidth="1"/>
    <col min="15896" max="15896" width="9.7109375" style="28" customWidth="1"/>
    <col min="15897" max="15897" width="10.42578125" style="28" customWidth="1"/>
    <col min="15898" max="15898" width="12.7109375" style="28" customWidth="1"/>
    <col min="15899" max="15899" width="11" style="28" customWidth="1"/>
    <col min="15900" max="15900" width="8.5703125" style="28" customWidth="1"/>
    <col min="15901" max="15901" width="6.85546875" style="28" customWidth="1"/>
    <col min="15902" max="15902" width="11.42578125" style="28" customWidth="1"/>
    <col min="15903" max="16130" width="9.140625" style="28"/>
    <col min="16131" max="16131" width="4.5703125" style="28" customWidth="1"/>
    <col min="16132" max="16132" width="30.85546875" style="28" customWidth="1"/>
    <col min="16133" max="16133" width="6" style="28" customWidth="1"/>
    <col min="16134" max="16134" width="6.28515625" style="28" customWidth="1"/>
    <col min="16135" max="16135" width="11.5703125" style="28" customWidth="1"/>
    <col min="16136" max="16136" width="13.42578125" style="28" customWidth="1"/>
    <col min="16137" max="16137" width="12.42578125" style="28" customWidth="1"/>
    <col min="16138" max="16139" width="10.42578125" style="28" customWidth="1"/>
    <col min="16140" max="16140" width="12" style="28" customWidth="1"/>
    <col min="16141" max="16142" width="10.42578125" style="28" customWidth="1"/>
    <col min="16143" max="16143" width="10.7109375" style="28" customWidth="1"/>
    <col min="16144" max="16147" width="6.42578125" style="28" customWidth="1"/>
    <col min="16148" max="16148" width="8.42578125" style="28" customWidth="1"/>
    <col min="16149" max="16149" width="9.5703125" style="28" customWidth="1"/>
    <col min="16150" max="16150" width="6.42578125" style="28" customWidth="1"/>
    <col min="16151" max="16151" width="9.42578125" style="28" customWidth="1"/>
    <col min="16152" max="16152" width="9.7109375" style="28" customWidth="1"/>
    <col min="16153" max="16153" width="10.42578125" style="28" customWidth="1"/>
    <col min="16154" max="16154" width="12.7109375" style="28" customWidth="1"/>
    <col min="16155" max="16155" width="11" style="28" customWidth="1"/>
    <col min="16156" max="16156" width="8.5703125" style="28" customWidth="1"/>
    <col min="16157" max="16157" width="6.85546875" style="28" customWidth="1"/>
    <col min="16158" max="16158" width="11.42578125" style="28" customWidth="1"/>
    <col min="16159" max="16384" width="9.140625" style="28"/>
  </cols>
  <sheetData>
    <row r="1" spans="1:32" s="11" customFormat="1" ht="26.25" customHeight="1" x14ac:dyDescent="0.25">
      <c r="A1" s="8" t="s">
        <v>122</v>
      </c>
      <c r="B1" s="9"/>
      <c r="C1" s="9"/>
      <c r="D1" s="9"/>
      <c r="E1" s="9"/>
      <c r="F1" s="9"/>
      <c r="G1" s="9"/>
      <c r="H1" s="9"/>
      <c r="I1" s="9"/>
      <c r="J1" s="9"/>
      <c r="K1" s="9"/>
      <c r="L1" s="9"/>
      <c r="M1" s="9"/>
      <c r="N1" s="9"/>
      <c r="O1" s="9"/>
      <c r="P1" s="9"/>
      <c r="Q1" s="9"/>
      <c r="R1" s="9"/>
      <c r="S1" s="9"/>
      <c r="T1" s="9"/>
      <c r="U1" s="9"/>
      <c r="V1" s="9"/>
      <c r="W1" s="9"/>
      <c r="X1" s="9"/>
      <c r="Y1" s="9"/>
      <c r="Z1" s="9"/>
      <c r="AA1" s="9"/>
      <c r="AB1" s="9"/>
      <c r="AC1" s="10"/>
      <c r="AD1" s="4"/>
    </row>
    <row r="2" spans="1:32" s="16" customFormat="1" ht="17.25" customHeight="1" x14ac:dyDescent="0.25">
      <c r="A2" s="12" t="s">
        <v>104</v>
      </c>
      <c r="B2" s="13" t="s">
        <v>103</v>
      </c>
      <c r="C2" s="13" t="s">
        <v>102</v>
      </c>
      <c r="D2" s="13" t="s">
        <v>105</v>
      </c>
      <c r="E2" s="13"/>
      <c r="F2" s="13"/>
      <c r="G2" s="13" t="s">
        <v>101</v>
      </c>
      <c r="H2" s="13"/>
      <c r="I2" s="13"/>
      <c r="J2" s="12" t="s">
        <v>100</v>
      </c>
      <c r="K2" s="12"/>
      <c r="L2" s="12"/>
      <c r="M2" s="12"/>
      <c r="N2" s="12"/>
      <c r="O2" s="12"/>
      <c r="P2" s="12"/>
      <c r="Q2" s="12"/>
      <c r="R2" s="12"/>
      <c r="S2" s="12"/>
      <c r="T2" s="12"/>
      <c r="U2" s="12"/>
      <c r="V2" s="12"/>
      <c r="W2" s="12"/>
      <c r="X2" s="12"/>
      <c r="Y2" s="12"/>
      <c r="Z2" s="12"/>
      <c r="AA2" s="12"/>
      <c r="AB2" s="14"/>
      <c r="AC2" s="14"/>
      <c r="AD2" s="15" t="s">
        <v>106</v>
      </c>
    </row>
    <row r="3" spans="1:32" s="19" customFormat="1" ht="30.75" customHeight="1" x14ac:dyDescent="0.25">
      <c r="A3" s="12"/>
      <c r="B3" s="13"/>
      <c r="C3" s="13"/>
      <c r="D3" s="13"/>
      <c r="E3" s="13"/>
      <c r="F3" s="13"/>
      <c r="G3" s="13"/>
      <c r="H3" s="13"/>
      <c r="I3" s="13"/>
      <c r="J3" s="13" t="s">
        <v>99</v>
      </c>
      <c r="K3" s="13"/>
      <c r="L3" s="13"/>
      <c r="M3" s="13" t="s">
        <v>98</v>
      </c>
      <c r="N3" s="13"/>
      <c r="O3" s="13"/>
      <c r="P3" s="13" t="s">
        <v>97</v>
      </c>
      <c r="Q3" s="13"/>
      <c r="R3" s="13"/>
      <c r="S3" s="13" t="s">
        <v>96</v>
      </c>
      <c r="T3" s="13"/>
      <c r="U3" s="13"/>
      <c r="V3" s="13" t="s">
        <v>95</v>
      </c>
      <c r="W3" s="13"/>
      <c r="X3" s="13"/>
      <c r="Y3" s="13" t="s">
        <v>94</v>
      </c>
      <c r="Z3" s="13"/>
      <c r="AA3" s="13"/>
      <c r="AB3" s="17"/>
      <c r="AC3" s="17"/>
      <c r="AD3" s="18"/>
    </row>
    <row r="4" spans="1:32" s="19" customFormat="1" ht="50.25" customHeight="1" x14ac:dyDescent="0.25">
      <c r="A4" s="12"/>
      <c r="B4" s="13"/>
      <c r="C4" s="13"/>
      <c r="D4" s="20" t="s">
        <v>93</v>
      </c>
      <c r="E4" s="20" t="s">
        <v>92</v>
      </c>
      <c r="F4" s="20" t="s">
        <v>91</v>
      </c>
      <c r="G4" s="20" t="s">
        <v>93</v>
      </c>
      <c r="H4" s="20" t="s">
        <v>92</v>
      </c>
      <c r="I4" s="20" t="s">
        <v>91</v>
      </c>
      <c r="J4" s="20" t="s">
        <v>90</v>
      </c>
      <c r="K4" s="20" t="s">
        <v>89</v>
      </c>
      <c r="L4" s="20" t="s">
        <v>88</v>
      </c>
      <c r="M4" s="20" t="s">
        <v>87</v>
      </c>
      <c r="N4" s="20" t="s">
        <v>86</v>
      </c>
      <c r="O4" s="20" t="s">
        <v>85</v>
      </c>
      <c r="P4" s="20" t="s">
        <v>84</v>
      </c>
      <c r="Q4" s="20" t="s">
        <v>83</v>
      </c>
      <c r="R4" s="20" t="s">
        <v>82</v>
      </c>
      <c r="S4" s="20" t="s">
        <v>81</v>
      </c>
      <c r="T4" s="20" t="s">
        <v>80</v>
      </c>
      <c r="U4" s="20" t="s">
        <v>79</v>
      </c>
      <c r="V4" s="20" t="s">
        <v>78</v>
      </c>
      <c r="W4" s="20" t="s">
        <v>77</v>
      </c>
      <c r="X4" s="20" t="s">
        <v>76</v>
      </c>
      <c r="Y4" s="20" t="s">
        <v>75</v>
      </c>
      <c r="Z4" s="20" t="s">
        <v>74</v>
      </c>
      <c r="AA4" s="20" t="s">
        <v>73</v>
      </c>
      <c r="AB4" s="20" t="s">
        <v>72</v>
      </c>
      <c r="AC4" s="17" t="s">
        <v>71</v>
      </c>
      <c r="AD4" s="21"/>
    </row>
    <row r="5" spans="1:32" ht="28.5" customHeight="1" x14ac:dyDescent="0.25">
      <c r="A5" s="22">
        <v>1</v>
      </c>
      <c r="B5" s="52" t="s">
        <v>70</v>
      </c>
      <c r="C5" s="24">
        <v>1260</v>
      </c>
      <c r="D5" s="25">
        <v>7533.1500000000005</v>
      </c>
      <c r="E5" s="25">
        <f>VLOOKUP(B5,'[1]Mar 26 '!$A$4:$E$41,5,0)</f>
        <v>7244.8930007999998</v>
      </c>
      <c r="F5" s="25">
        <f>E5-D5</f>
        <v>-288.25699920000079</v>
      </c>
      <c r="G5" s="26">
        <v>5520.51</v>
      </c>
      <c r="H5" s="26">
        <v>6620.0898550000002</v>
      </c>
      <c r="I5" s="26">
        <v>1099.579855</v>
      </c>
      <c r="J5" s="26">
        <v>7343.7999999999947</v>
      </c>
      <c r="K5" s="26">
        <v>7062.7892750000001</v>
      </c>
      <c r="L5" s="26">
        <v>-390.9720530206219</v>
      </c>
      <c r="M5" s="26">
        <v>23351.757300000005</v>
      </c>
      <c r="N5" s="26">
        <v>28045.628813833759</v>
      </c>
      <c r="O5" s="26">
        <v>4693.8715138337539</v>
      </c>
      <c r="P5" s="26">
        <v>0</v>
      </c>
      <c r="Q5" s="26">
        <v>0</v>
      </c>
      <c r="R5" s="26">
        <v>0</v>
      </c>
      <c r="S5" s="26">
        <v>0</v>
      </c>
      <c r="T5" s="26">
        <v>0</v>
      </c>
      <c r="U5" s="26">
        <v>0</v>
      </c>
      <c r="V5" s="26">
        <v>0</v>
      </c>
      <c r="W5" s="26">
        <v>0</v>
      </c>
      <c r="X5" s="26">
        <v>0</v>
      </c>
      <c r="Y5" s="26">
        <v>30695.5573</v>
      </c>
      <c r="Z5" s="26">
        <v>35108.418088833758</v>
      </c>
      <c r="AA5" s="26">
        <v>4412.8607888337574</v>
      </c>
      <c r="AB5" s="25">
        <v>5.5602756448226698</v>
      </c>
      <c r="AC5" s="25">
        <v>5.3033144349720853</v>
      </c>
      <c r="AD5" s="27" t="s">
        <v>112</v>
      </c>
      <c r="AE5" s="28">
        <f t="shared" ref="AE5:AE7" si="0">F5/D5*100</f>
        <v>-3.8265134664781772</v>
      </c>
      <c r="AF5" s="28">
        <f>I5/G5*100</f>
        <v>19.918084651599216</v>
      </c>
    </row>
    <row r="6" spans="1:32" ht="28.5" customHeight="1" x14ac:dyDescent="0.25">
      <c r="A6" s="22">
        <v>2</v>
      </c>
      <c r="B6" s="52" t="s">
        <v>69</v>
      </c>
      <c r="C6" s="24">
        <v>500</v>
      </c>
      <c r="D6" s="25">
        <v>3038.66</v>
      </c>
      <c r="E6" s="25">
        <f>VLOOKUP(B6,'[1]Mar 26 '!$A$4:$E$41,5,0)</f>
        <v>3204.7364999999995</v>
      </c>
      <c r="F6" s="25">
        <f t="shared" ref="F6:F11" si="1">E6-D6</f>
        <v>166.07649999999967</v>
      </c>
      <c r="G6" s="26">
        <v>2789.3199999999997</v>
      </c>
      <c r="H6" s="26">
        <v>2416.1554999999998</v>
      </c>
      <c r="I6" s="26">
        <v>-373.16449999999998</v>
      </c>
      <c r="J6" s="26">
        <v>2650.400000000001</v>
      </c>
      <c r="K6" s="26">
        <v>2795.1962499999995</v>
      </c>
      <c r="L6" s="26">
        <v>144.79624999999953</v>
      </c>
      <c r="M6" s="26">
        <v>10989.9208</v>
      </c>
      <c r="N6" s="26">
        <v>9611.9488880358385</v>
      </c>
      <c r="O6" s="26">
        <v>-1377.9719119641618</v>
      </c>
      <c r="P6" s="26">
        <v>0</v>
      </c>
      <c r="Q6" s="26">
        <v>0</v>
      </c>
      <c r="R6" s="26">
        <v>0</v>
      </c>
      <c r="S6" s="26">
        <v>0</v>
      </c>
      <c r="T6" s="26">
        <v>0</v>
      </c>
      <c r="U6" s="26">
        <v>0</v>
      </c>
      <c r="V6" s="26">
        <v>0</v>
      </c>
      <c r="W6" s="26">
        <v>0</v>
      </c>
      <c r="X6" s="26">
        <v>0</v>
      </c>
      <c r="Y6" s="26">
        <v>13640.320800000001</v>
      </c>
      <c r="Z6" s="26">
        <v>12407.145138035838</v>
      </c>
      <c r="AA6" s="26">
        <v>-1233.1756619641637</v>
      </c>
      <c r="AB6" s="25">
        <v>4.890195746633589</v>
      </c>
      <c r="AC6" s="25">
        <v>5.1350772489750094</v>
      </c>
      <c r="AD6" s="27"/>
      <c r="AE6" s="28">
        <f t="shared" si="0"/>
        <v>5.4654518768141109</v>
      </c>
      <c r="AF6" s="28">
        <f t="shared" ref="AF6:AF69" si="2">I6/G6*100</f>
        <v>-13.378332353405131</v>
      </c>
    </row>
    <row r="7" spans="1:32" ht="28.5" customHeight="1" x14ac:dyDescent="0.25">
      <c r="A7" s="22">
        <v>3</v>
      </c>
      <c r="B7" s="52" t="s">
        <v>68</v>
      </c>
      <c r="C7" s="24">
        <v>800</v>
      </c>
      <c r="D7" s="25">
        <v>4623.55</v>
      </c>
      <c r="E7" s="25">
        <f>VLOOKUP(B7,'[1]Mar 26 '!$A$4:$E$41,5,0)</f>
        <v>4030.3954080000008</v>
      </c>
      <c r="F7" s="25">
        <f t="shared" si="1"/>
        <v>-593.15459199999941</v>
      </c>
      <c r="G7" s="26">
        <v>4611.4799999999996</v>
      </c>
      <c r="H7" s="26">
        <v>3820.8467409999998</v>
      </c>
      <c r="I7" s="26">
        <v>-790.63325899999995</v>
      </c>
      <c r="J7" s="26">
        <v>9938.5</v>
      </c>
      <c r="K7" s="26">
        <v>8663.4760239999996</v>
      </c>
      <c r="L7" s="26">
        <v>-1275.0239759999999</v>
      </c>
      <c r="M7" s="26">
        <v>15402.343199999998</v>
      </c>
      <c r="N7" s="26">
        <v>13184.783771740291</v>
      </c>
      <c r="O7" s="26">
        <v>-2217.5594282597085</v>
      </c>
      <c r="P7" s="26">
        <v>0</v>
      </c>
      <c r="Q7" s="26">
        <v>0</v>
      </c>
      <c r="R7" s="26">
        <v>0</v>
      </c>
      <c r="S7" s="26">
        <v>0</v>
      </c>
      <c r="T7" s="26">
        <v>0</v>
      </c>
      <c r="U7" s="26">
        <v>0</v>
      </c>
      <c r="V7" s="26">
        <v>0</v>
      </c>
      <c r="W7" s="26">
        <v>0</v>
      </c>
      <c r="X7" s="26">
        <v>0</v>
      </c>
      <c r="Y7" s="26">
        <v>25340.843199999996</v>
      </c>
      <c r="Z7" s="26">
        <v>21848.25979574029</v>
      </c>
      <c r="AA7" s="26">
        <v>-3492.5834042597053</v>
      </c>
      <c r="AB7" s="25">
        <v>5.495164936202694</v>
      </c>
      <c r="AC7" s="25">
        <v>5.7181722473438228</v>
      </c>
      <c r="AD7" s="27"/>
      <c r="AE7" s="28">
        <f t="shared" si="0"/>
        <v>-12.828986211893445</v>
      </c>
      <c r="AF7" s="28">
        <f t="shared" si="2"/>
        <v>-17.144891856844225</v>
      </c>
    </row>
    <row r="8" spans="1:32" ht="28.5" customHeight="1" x14ac:dyDescent="0.25">
      <c r="A8" s="22">
        <v>4</v>
      </c>
      <c r="B8" s="52" t="s">
        <v>67</v>
      </c>
      <c r="C8" s="24">
        <v>420</v>
      </c>
      <c r="D8" s="25">
        <v>2343.65</v>
      </c>
      <c r="E8" s="25">
        <f>VLOOKUP(B8,'[1]Mar 26 '!$A$4:$E$41,5,0)</f>
        <v>2394.2062871999997</v>
      </c>
      <c r="F8" s="25">
        <f t="shared" si="1"/>
        <v>50.556287199999588</v>
      </c>
      <c r="G8" s="26">
        <v>1356.35</v>
      </c>
      <c r="H8" s="26">
        <v>1775.0063999999998</v>
      </c>
      <c r="I8" s="26">
        <v>418.65640000000013</v>
      </c>
      <c r="J8" s="26">
        <v>2450.8000000000002</v>
      </c>
      <c r="K8" s="26">
        <v>2503.8332625000003</v>
      </c>
      <c r="L8" s="26">
        <v>53.033262500000419</v>
      </c>
      <c r="M8" s="26">
        <v>5967.9400000000014</v>
      </c>
      <c r="N8" s="26">
        <v>8170.4838612160493</v>
      </c>
      <c r="O8" s="26">
        <v>2202.5438612160483</v>
      </c>
      <c r="P8" s="26">
        <v>0</v>
      </c>
      <c r="Q8" s="26">
        <v>0</v>
      </c>
      <c r="R8" s="26">
        <v>0</v>
      </c>
      <c r="S8" s="26">
        <v>0</v>
      </c>
      <c r="T8" s="26">
        <v>0</v>
      </c>
      <c r="U8" s="26">
        <v>0</v>
      </c>
      <c r="V8" s="26">
        <v>0</v>
      </c>
      <c r="W8" s="26">
        <v>0</v>
      </c>
      <c r="X8" s="26">
        <v>0</v>
      </c>
      <c r="Y8" s="26">
        <v>8418.7400000000016</v>
      </c>
      <c r="Z8" s="26">
        <v>10674.31712371605</v>
      </c>
      <c r="AA8" s="26">
        <v>2255.5771237160479</v>
      </c>
      <c r="AB8" s="25">
        <v>6.2069082463965808</v>
      </c>
      <c r="AC8" s="25">
        <v>6.0136781048879886</v>
      </c>
      <c r="AD8" s="27"/>
      <c r="AE8" s="28">
        <f>F8/D8*100</f>
        <v>2.1571602927058042</v>
      </c>
      <c r="AF8" s="28">
        <f t="shared" si="2"/>
        <v>30.866398790872573</v>
      </c>
    </row>
    <row r="9" spans="1:32" ht="28.5" customHeight="1" x14ac:dyDescent="0.25">
      <c r="A9" s="22">
        <v>5</v>
      </c>
      <c r="B9" s="52" t="s">
        <v>66</v>
      </c>
      <c r="C9" s="24">
        <v>420</v>
      </c>
      <c r="D9" s="25">
        <v>2678.4399999999996</v>
      </c>
      <c r="E9" s="25">
        <f>VLOOKUP(B9,'[1]Mar 26 '!$A$4:$E$41,5,0)</f>
        <v>2843.5175496000002</v>
      </c>
      <c r="F9" s="25">
        <f t="shared" si="1"/>
        <v>165.07754960000057</v>
      </c>
      <c r="G9" s="26">
        <v>1424.1699999999998</v>
      </c>
      <c r="H9" s="26">
        <v>1831.8028000000002</v>
      </c>
      <c r="I9" s="26">
        <v>407.63280000000015</v>
      </c>
      <c r="J9" s="26">
        <v>2693.900000000001</v>
      </c>
      <c r="K9" s="26">
        <v>2694</v>
      </c>
      <c r="L9" s="26">
        <v>9.9999999999809575E-2</v>
      </c>
      <c r="M9" s="26">
        <v>6266.348</v>
      </c>
      <c r="N9" s="26">
        <v>8413.2126632833333</v>
      </c>
      <c r="O9" s="26">
        <v>2146.864663283332</v>
      </c>
      <c r="P9" s="26">
        <v>0</v>
      </c>
      <c r="Q9" s="26">
        <v>0</v>
      </c>
      <c r="R9" s="26">
        <v>0</v>
      </c>
      <c r="S9" s="26">
        <v>0</v>
      </c>
      <c r="T9" s="26">
        <v>0</v>
      </c>
      <c r="U9" s="26">
        <v>0</v>
      </c>
      <c r="V9" s="26">
        <v>0</v>
      </c>
      <c r="W9" s="26">
        <v>0</v>
      </c>
      <c r="X9" s="26">
        <v>0</v>
      </c>
      <c r="Y9" s="26">
        <v>8960.2480000000014</v>
      </c>
      <c r="Z9" s="26">
        <v>11107.212663283333</v>
      </c>
      <c r="AA9" s="26">
        <v>2146.9646632833319</v>
      </c>
      <c r="AB9" s="25">
        <v>6.2915578898586562</v>
      </c>
      <c r="AC9" s="25">
        <v>6.0635416996214504</v>
      </c>
      <c r="AD9" s="27"/>
      <c r="AE9" s="28">
        <f t="shared" ref="AE9:AE72" si="3">F9/D9*100</f>
        <v>6.1631975926285669</v>
      </c>
      <c r="AF9" s="28">
        <f t="shared" si="2"/>
        <v>28.622481866631105</v>
      </c>
    </row>
    <row r="10" spans="1:32" ht="30.75" customHeight="1" x14ac:dyDescent="0.25">
      <c r="A10" s="22">
        <v>6</v>
      </c>
      <c r="B10" s="52" t="s">
        <v>65</v>
      </c>
      <c r="C10" s="24">
        <v>210</v>
      </c>
      <c r="D10" s="25">
        <v>1255.51</v>
      </c>
      <c r="E10" s="25">
        <f>VLOOKUP(B10,'[1]Mar 26 '!$A$4:$E$41,5,0)</f>
        <v>1273.9413959999997</v>
      </c>
      <c r="F10" s="25">
        <f t="shared" si="1"/>
        <v>18.431395999999722</v>
      </c>
      <c r="G10" s="26">
        <v>763.84000000000015</v>
      </c>
      <c r="H10" s="26">
        <v>895.98389999999995</v>
      </c>
      <c r="I10" s="26">
        <v>132.1439</v>
      </c>
      <c r="J10" s="26">
        <v>1447.1000000000001</v>
      </c>
      <c r="K10" s="26">
        <v>1582.594625</v>
      </c>
      <c r="L10" s="26">
        <v>135.49462499999979</v>
      </c>
      <c r="M10" s="26">
        <v>3360.8960000000002</v>
      </c>
      <c r="N10" s="26">
        <v>4127.8394725823637</v>
      </c>
      <c r="O10" s="26">
        <v>766.94347258236371</v>
      </c>
      <c r="P10" s="26">
        <v>0</v>
      </c>
      <c r="Q10" s="26">
        <v>0</v>
      </c>
      <c r="R10" s="26">
        <v>0</v>
      </c>
      <c r="S10" s="26">
        <v>0</v>
      </c>
      <c r="T10" s="26">
        <v>0</v>
      </c>
      <c r="U10" s="26">
        <v>0</v>
      </c>
      <c r="V10" s="26">
        <v>0</v>
      </c>
      <c r="W10" s="26">
        <v>0</v>
      </c>
      <c r="X10" s="26">
        <v>0</v>
      </c>
      <c r="Y10" s="26">
        <v>4807.9960000000001</v>
      </c>
      <c r="Z10" s="26">
        <v>5710.4340975823634</v>
      </c>
      <c r="AA10" s="26">
        <v>902.4380975823633</v>
      </c>
      <c r="AB10" s="25">
        <v>6.2945067029744441</v>
      </c>
      <c r="AC10" s="25">
        <v>6.3733668624875559</v>
      </c>
      <c r="AD10" s="27"/>
      <c r="AE10" s="28">
        <f t="shared" si="3"/>
        <v>1.4680405572237356</v>
      </c>
      <c r="AF10" s="28">
        <f t="shared" si="2"/>
        <v>17.299945014662754</v>
      </c>
    </row>
    <row r="11" spans="1:32" ht="28.5" customHeight="1" x14ac:dyDescent="0.25">
      <c r="A11" s="22">
        <v>7</v>
      </c>
      <c r="B11" s="52" t="s">
        <v>64</v>
      </c>
      <c r="C11" s="24">
        <v>600</v>
      </c>
      <c r="D11" s="25">
        <v>3219.91</v>
      </c>
      <c r="E11" s="25">
        <f>VLOOKUP(B11,'[1]Mar 26 '!$A$4:$E$41,5,0)</f>
        <v>3642.5144340000002</v>
      </c>
      <c r="F11" s="25">
        <f t="shared" si="1"/>
        <v>422.60443400000031</v>
      </c>
      <c r="G11" s="26">
        <v>2693.98</v>
      </c>
      <c r="H11" s="26">
        <v>2967.1570000000002</v>
      </c>
      <c r="I11" s="26">
        <v>273.17699999999996</v>
      </c>
      <c r="J11" s="26">
        <v>5669.3</v>
      </c>
      <c r="K11" s="26">
        <v>6413.4596117647043</v>
      </c>
      <c r="L11" s="26">
        <v>744.15961176470569</v>
      </c>
      <c r="M11" s="26">
        <v>11045.317999999999</v>
      </c>
      <c r="N11" s="26">
        <v>12787.408916589278</v>
      </c>
      <c r="O11" s="26">
        <v>1742.0909165892797</v>
      </c>
      <c r="P11" s="26">
        <v>0</v>
      </c>
      <c r="Q11" s="26">
        <v>0</v>
      </c>
      <c r="R11" s="26">
        <v>0</v>
      </c>
      <c r="S11" s="26">
        <v>0</v>
      </c>
      <c r="T11" s="26">
        <v>0</v>
      </c>
      <c r="U11" s="26">
        <v>0</v>
      </c>
      <c r="V11" s="26">
        <v>0</v>
      </c>
      <c r="W11" s="26">
        <v>0</v>
      </c>
      <c r="X11" s="26">
        <v>0</v>
      </c>
      <c r="Y11" s="26">
        <v>16714.617999999999</v>
      </c>
      <c r="Z11" s="26">
        <v>19200.868528353982</v>
      </c>
      <c r="AA11" s="26">
        <v>2486.2505283539831</v>
      </c>
      <c r="AB11" s="25">
        <v>6.2044328465690164</v>
      </c>
      <c r="AC11" s="25">
        <v>6.4711333199941832</v>
      </c>
      <c r="AD11" s="27"/>
      <c r="AE11" s="28">
        <f t="shared" si="3"/>
        <v>13.124728144575478</v>
      </c>
      <c r="AF11" s="28">
        <f t="shared" si="2"/>
        <v>10.140275725877697</v>
      </c>
    </row>
    <row r="12" spans="1:32" s="31" customFormat="1" ht="28.5" customHeight="1" x14ac:dyDescent="0.25">
      <c r="A12" s="3">
        <v>8</v>
      </c>
      <c r="B12" s="7" t="s">
        <v>63</v>
      </c>
      <c r="C12" s="29">
        <v>4210</v>
      </c>
      <c r="D12" s="6">
        <v>24692.87</v>
      </c>
      <c r="E12" s="6">
        <f t="shared" ref="E12:F12" si="4">SUM(E5:E11)</f>
        <v>24634.204575600001</v>
      </c>
      <c r="F12" s="6">
        <f t="shared" si="4"/>
        <v>-58.665424400000347</v>
      </c>
      <c r="G12" s="30">
        <v>19159.649999999998</v>
      </c>
      <c r="H12" s="30">
        <v>20327.042195999999</v>
      </c>
      <c r="I12" s="30">
        <v>1167.3921960000002</v>
      </c>
      <c r="J12" s="30">
        <v>32193.799999999996</v>
      </c>
      <c r="K12" s="30">
        <v>31715.349048264707</v>
      </c>
      <c r="L12" s="30">
        <v>-588.41227975591664</v>
      </c>
      <c r="M12" s="30">
        <v>76384.523300000001</v>
      </c>
      <c r="N12" s="30">
        <v>84341.306387280914</v>
      </c>
      <c r="O12" s="30">
        <v>7956.7830872809081</v>
      </c>
      <c r="P12" s="30">
        <v>0</v>
      </c>
      <c r="Q12" s="30">
        <v>0</v>
      </c>
      <c r="R12" s="30">
        <v>0</v>
      </c>
      <c r="S12" s="30">
        <v>0</v>
      </c>
      <c r="T12" s="30">
        <v>0</v>
      </c>
      <c r="U12" s="30">
        <v>0</v>
      </c>
      <c r="V12" s="30">
        <v>0</v>
      </c>
      <c r="W12" s="30">
        <v>0</v>
      </c>
      <c r="X12" s="30">
        <v>0</v>
      </c>
      <c r="Y12" s="30">
        <v>108578.32329999999</v>
      </c>
      <c r="Z12" s="30">
        <v>116056.65543554562</v>
      </c>
      <c r="AA12" s="30">
        <v>7478.3321355456283</v>
      </c>
      <c r="AB12" s="6">
        <v>5.6670306242546182</v>
      </c>
      <c r="AC12" s="6">
        <v>5.7094708770951197</v>
      </c>
      <c r="AD12" s="27"/>
      <c r="AE12" s="28">
        <f>F12/D12*100</f>
        <v>-0.23758042058294704</v>
      </c>
      <c r="AF12" s="28">
        <f>I12/G12*100</f>
        <v>6.0929724499142752</v>
      </c>
    </row>
    <row r="13" spans="1:32" ht="15" customHeight="1" x14ac:dyDescent="0.25">
      <c r="A13" s="22">
        <v>9</v>
      </c>
      <c r="B13" s="32" t="s">
        <v>62</v>
      </c>
      <c r="C13" s="24">
        <v>770</v>
      </c>
      <c r="D13" s="25">
        <v>1133.8</v>
      </c>
      <c r="E13" s="25">
        <f>VLOOKUP(B13,'[1]Mar 26 '!$A$4:$E$41,5,0)</f>
        <v>6486.7644071999994</v>
      </c>
      <c r="F13" s="25">
        <f t="shared" ref="F13:F22" si="5">E13-D13</f>
        <v>5352.9644071999992</v>
      </c>
      <c r="G13" s="26">
        <v>1133.8</v>
      </c>
      <c r="H13" s="26">
        <v>2014.9804000000001</v>
      </c>
      <c r="I13" s="26">
        <v>881.18039999999996</v>
      </c>
      <c r="J13" s="26">
        <v>2177.8000000000002</v>
      </c>
      <c r="K13" s="26">
        <v>2177.8999999999992</v>
      </c>
      <c r="L13" s="26">
        <v>9.9999999999468514E-2</v>
      </c>
      <c r="M13" s="26">
        <v>0</v>
      </c>
      <c r="N13" s="26">
        <v>0</v>
      </c>
      <c r="O13" s="26">
        <v>0</v>
      </c>
      <c r="P13" s="26">
        <v>0</v>
      </c>
      <c r="Q13" s="26">
        <v>0</v>
      </c>
      <c r="R13" s="26">
        <v>0</v>
      </c>
      <c r="S13" s="26">
        <v>0</v>
      </c>
      <c r="T13" s="26">
        <v>0</v>
      </c>
      <c r="U13" s="26">
        <v>0</v>
      </c>
      <c r="V13" s="26">
        <v>0</v>
      </c>
      <c r="W13" s="26">
        <v>0</v>
      </c>
      <c r="X13" s="26">
        <v>0</v>
      </c>
      <c r="Y13" s="26">
        <v>2177.8000000000002</v>
      </c>
      <c r="Z13" s="26">
        <v>2177.8999999999992</v>
      </c>
      <c r="AA13" s="26">
        <v>9.9999999998999556E-2</v>
      </c>
      <c r="AB13" s="25">
        <v>1.9207973187511027</v>
      </c>
      <c r="AC13" s="25">
        <v>1.0808541859762006</v>
      </c>
      <c r="AD13" s="27" t="s">
        <v>107</v>
      </c>
      <c r="AE13" s="28">
        <f t="shared" si="3"/>
        <v>472.12598405362496</v>
      </c>
      <c r="AF13" s="28">
        <f t="shared" si="2"/>
        <v>77.719209737167049</v>
      </c>
    </row>
    <row r="14" spans="1:32" ht="15" customHeight="1" x14ac:dyDescent="0.25">
      <c r="A14" s="22">
        <v>10</v>
      </c>
      <c r="B14" s="32" t="s">
        <v>61</v>
      </c>
      <c r="C14" s="24">
        <v>90</v>
      </c>
      <c r="D14" s="25">
        <v>179.55</v>
      </c>
      <c r="E14" s="25">
        <f>VLOOKUP(B14,'[1]Mar 26 '!$A$4:$E$41,5,0)</f>
        <v>780.51599999999985</v>
      </c>
      <c r="F14" s="25">
        <f t="shared" si="5"/>
        <v>600.96599999999989</v>
      </c>
      <c r="G14" s="26">
        <v>179.54</v>
      </c>
      <c r="H14" s="26">
        <v>253.01668699999999</v>
      </c>
      <c r="I14" s="26">
        <v>73.476687000000013</v>
      </c>
      <c r="J14" s="26">
        <v>255.70000000000005</v>
      </c>
      <c r="K14" s="26">
        <v>255.7</v>
      </c>
      <c r="L14" s="26">
        <v>-6.0396132539608516E-14</v>
      </c>
      <c r="M14" s="26">
        <v>0</v>
      </c>
      <c r="N14" s="26">
        <v>0</v>
      </c>
      <c r="O14" s="26">
        <v>0</v>
      </c>
      <c r="P14" s="26">
        <v>0</v>
      </c>
      <c r="Q14" s="26">
        <v>0</v>
      </c>
      <c r="R14" s="26">
        <v>0</v>
      </c>
      <c r="S14" s="26">
        <v>0</v>
      </c>
      <c r="T14" s="26">
        <v>0</v>
      </c>
      <c r="U14" s="26">
        <v>0</v>
      </c>
      <c r="V14" s="26">
        <v>0</v>
      </c>
      <c r="W14" s="26">
        <v>0</v>
      </c>
      <c r="X14" s="26">
        <v>0</v>
      </c>
      <c r="Y14" s="26">
        <v>255.70000000000005</v>
      </c>
      <c r="Z14" s="26">
        <v>255.7</v>
      </c>
      <c r="AA14" s="26">
        <v>0</v>
      </c>
      <c r="AB14" s="25">
        <v>1.4241951654227474</v>
      </c>
      <c r="AC14" s="25">
        <v>1.0106052807497239</v>
      </c>
      <c r="AD14" s="27"/>
      <c r="AE14" s="28">
        <f t="shared" si="3"/>
        <v>334.70676691729318</v>
      </c>
      <c r="AF14" s="28">
        <f t="shared" si="2"/>
        <v>40.924967695221135</v>
      </c>
    </row>
    <row r="15" spans="1:32" ht="15" customHeight="1" x14ac:dyDescent="0.25">
      <c r="A15" s="22">
        <v>11</v>
      </c>
      <c r="B15" s="32" t="s">
        <v>60</v>
      </c>
      <c r="C15" s="24">
        <v>50</v>
      </c>
      <c r="D15" s="25">
        <v>92.25</v>
      </c>
      <c r="E15" s="25">
        <f>VLOOKUP(B15,'[1]Mar 26 '!$A$4:$E$41,5,0)</f>
        <v>417.48933599999998</v>
      </c>
      <c r="F15" s="25">
        <f t="shared" si="5"/>
        <v>325.23933599999998</v>
      </c>
      <c r="G15" s="26">
        <v>92.22999999999999</v>
      </c>
      <c r="H15" s="26">
        <v>72.810400000000016</v>
      </c>
      <c r="I15" s="26">
        <v>-19.419599999999999</v>
      </c>
      <c r="J15" s="26">
        <v>499.89999999999986</v>
      </c>
      <c r="K15" s="26">
        <v>499.9</v>
      </c>
      <c r="L15" s="26">
        <v>7.1054273576010019E-15</v>
      </c>
      <c r="M15" s="26">
        <v>0</v>
      </c>
      <c r="N15" s="26">
        <v>0</v>
      </c>
      <c r="O15" s="26">
        <v>0</v>
      </c>
      <c r="P15" s="26">
        <v>0</v>
      </c>
      <c r="Q15" s="26">
        <v>0</v>
      </c>
      <c r="R15" s="26">
        <v>0</v>
      </c>
      <c r="S15" s="26">
        <v>0</v>
      </c>
      <c r="T15" s="26">
        <v>0</v>
      </c>
      <c r="U15" s="26">
        <v>0</v>
      </c>
      <c r="V15" s="26">
        <v>0</v>
      </c>
      <c r="W15" s="26">
        <v>0</v>
      </c>
      <c r="X15" s="26">
        <v>0</v>
      </c>
      <c r="Y15" s="26">
        <v>499.89999999999986</v>
      </c>
      <c r="Z15" s="26">
        <v>499.9</v>
      </c>
      <c r="AA15" s="26">
        <v>0</v>
      </c>
      <c r="AB15" s="25">
        <v>5.4201452889515336</v>
      </c>
      <c r="AC15" s="25">
        <v>6.8657774164130378</v>
      </c>
      <c r="AD15" s="27"/>
      <c r="AE15" s="28">
        <f t="shared" si="3"/>
        <v>352.56296585365851</v>
      </c>
      <c r="AF15" s="28">
        <f t="shared" si="2"/>
        <v>-21.055621815027649</v>
      </c>
    </row>
    <row r="16" spans="1:32" ht="15" customHeight="1" x14ac:dyDescent="0.25">
      <c r="A16" s="22">
        <v>12</v>
      </c>
      <c r="B16" s="32" t="s">
        <v>59</v>
      </c>
      <c r="C16" s="33">
        <v>725</v>
      </c>
      <c r="D16" s="25">
        <v>470.8</v>
      </c>
      <c r="E16" s="25">
        <f>VLOOKUP(B16,'[1]Mar 26 '!$A$4:$E$41,5,0)</f>
        <v>2067.2226431999998</v>
      </c>
      <c r="F16" s="25">
        <f t="shared" si="5"/>
        <v>1596.4226431999998</v>
      </c>
      <c r="G16" s="26">
        <v>470.84</v>
      </c>
      <c r="H16" s="26">
        <v>442.62090499999999</v>
      </c>
      <c r="I16" s="26">
        <v>-28.219094999999996</v>
      </c>
      <c r="J16" s="26">
        <v>858.58089999999993</v>
      </c>
      <c r="K16" s="26">
        <v>858.67034482758618</v>
      </c>
      <c r="L16" s="26">
        <v>8.9444827586007136E-2</v>
      </c>
      <c r="M16" s="26">
        <v>0</v>
      </c>
      <c r="N16" s="26">
        <v>0</v>
      </c>
      <c r="O16" s="26">
        <v>0</v>
      </c>
      <c r="P16" s="26">
        <v>0</v>
      </c>
      <c r="Q16" s="26">
        <v>0</v>
      </c>
      <c r="R16" s="26">
        <v>0</v>
      </c>
      <c r="S16" s="26">
        <v>0</v>
      </c>
      <c r="T16" s="26">
        <v>0</v>
      </c>
      <c r="U16" s="26">
        <v>0</v>
      </c>
      <c r="V16" s="26">
        <v>0</v>
      </c>
      <c r="W16" s="26">
        <v>0</v>
      </c>
      <c r="X16" s="26">
        <v>0</v>
      </c>
      <c r="Y16" s="26">
        <v>858.58089999999993</v>
      </c>
      <c r="Z16" s="26">
        <v>858.67034482758618</v>
      </c>
      <c r="AA16" s="26">
        <v>8.9444827586248721E-2</v>
      </c>
      <c r="AB16" s="25">
        <v>1.8235088352731288</v>
      </c>
      <c r="AC16" s="25">
        <v>1.939967893806521</v>
      </c>
      <c r="AD16" s="27"/>
      <c r="AE16" s="28">
        <f t="shared" si="3"/>
        <v>339.08722242990649</v>
      </c>
      <c r="AF16" s="28">
        <f t="shared" si="2"/>
        <v>-5.9933512445841473</v>
      </c>
    </row>
    <row r="17" spans="1:32" ht="15" customHeight="1" x14ac:dyDescent="0.25">
      <c r="A17" s="22">
        <v>13</v>
      </c>
      <c r="B17" s="32" t="s">
        <v>58</v>
      </c>
      <c r="C17" s="33"/>
      <c r="D17" s="25">
        <v>1205.5</v>
      </c>
      <c r="E17" s="25">
        <f>VLOOKUP(B17,'[1]Mar 26 '!$A$4:$E$41,5,0)</f>
        <v>3989.3039999999996</v>
      </c>
      <c r="F17" s="25">
        <f t="shared" si="5"/>
        <v>2783.8039999999996</v>
      </c>
      <c r="G17" s="26">
        <v>1205.5</v>
      </c>
      <c r="H17" s="26">
        <v>1029.605116</v>
      </c>
      <c r="I17" s="26">
        <v>-175.89488399999999</v>
      </c>
      <c r="J17" s="26">
        <v>1645.8295499999997</v>
      </c>
      <c r="K17" s="26">
        <v>1645.7848275862063</v>
      </c>
      <c r="L17" s="26">
        <v>-4.4722413793525817E-2</v>
      </c>
      <c r="M17" s="26">
        <v>0</v>
      </c>
      <c r="N17" s="26">
        <v>0</v>
      </c>
      <c r="O17" s="26">
        <v>0</v>
      </c>
      <c r="P17" s="26">
        <v>0</v>
      </c>
      <c r="Q17" s="26">
        <v>0</v>
      </c>
      <c r="R17" s="26">
        <v>0</v>
      </c>
      <c r="S17" s="26">
        <v>0</v>
      </c>
      <c r="T17" s="26">
        <v>0</v>
      </c>
      <c r="U17" s="26">
        <v>0</v>
      </c>
      <c r="V17" s="26">
        <v>0</v>
      </c>
      <c r="W17" s="26">
        <v>0</v>
      </c>
      <c r="X17" s="26">
        <v>0</v>
      </c>
      <c r="Y17" s="26">
        <v>1645.8295499999997</v>
      </c>
      <c r="Z17" s="26">
        <v>1645.7848275862063</v>
      </c>
      <c r="AA17" s="26">
        <v>-4.4722413793351734E-2</v>
      </c>
      <c r="AB17" s="25">
        <v>1.3652671505599334</v>
      </c>
      <c r="AC17" s="25">
        <v>1.5984621696326211</v>
      </c>
      <c r="AD17" s="27"/>
      <c r="AE17" s="28">
        <f t="shared" si="3"/>
        <v>230.92525922853585</v>
      </c>
      <c r="AF17" s="28">
        <f t="shared" si="2"/>
        <v>-14.591031439236831</v>
      </c>
    </row>
    <row r="18" spans="1:32" ht="15" customHeight="1" x14ac:dyDescent="0.25">
      <c r="A18" s="22">
        <v>14</v>
      </c>
      <c r="B18" s="32" t="s">
        <v>57</v>
      </c>
      <c r="C18" s="33"/>
      <c r="D18" s="25">
        <v>127.25</v>
      </c>
      <c r="E18" s="25">
        <f>VLOOKUP(B18,'[1]Mar 26 '!$A$4:$E$41,5,0)</f>
        <v>137.58762600000003</v>
      </c>
      <c r="F18" s="25">
        <f t="shared" si="5"/>
        <v>10.337626000000029</v>
      </c>
      <c r="G18" s="26">
        <v>127.22999999999999</v>
      </c>
      <c r="H18" s="26">
        <v>83.246233000000004</v>
      </c>
      <c r="I18" s="26">
        <v>-43.983767</v>
      </c>
      <c r="J18" s="26">
        <v>89.489550000000008</v>
      </c>
      <c r="K18" s="26">
        <v>66.778455983772815</v>
      </c>
      <c r="L18" s="26">
        <v>-22.711094016227186</v>
      </c>
      <c r="M18" s="26">
        <v>0</v>
      </c>
      <c r="N18" s="26">
        <v>0</v>
      </c>
      <c r="O18" s="26">
        <v>0</v>
      </c>
      <c r="P18" s="26">
        <v>0</v>
      </c>
      <c r="Q18" s="26">
        <v>0</v>
      </c>
      <c r="R18" s="26">
        <v>0</v>
      </c>
      <c r="S18" s="26">
        <v>0</v>
      </c>
      <c r="T18" s="26">
        <v>0</v>
      </c>
      <c r="U18" s="26">
        <v>0</v>
      </c>
      <c r="V18" s="26">
        <v>0</v>
      </c>
      <c r="W18" s="26">
        <v>0</v>
      </c>
      <c r="X18" s="26">
        <v>0</v>
      </c>
      <c r="Y18" s="26">
        <v>89.489550000000008</v>
      </c>
      <c r="Z18" s="26">
        <v>66.778455983772815</v>
      </c>
      <c r="AA18" s="26">
        <v>-22.711094016227193</v>
      </c>
      <c r="AB18" s="25">
        <v>0.70336830936099992</v>
      </c>
      <c r="AC18" s="25">
        <v>0.80217991345954132</v>
      </c>
      <c r="AD18" s="27"/>
      <c r="AE18" s="28">
        <f t="shared" si="3"/>
        <v>8.1238711198428515</v>
      </c>
      <c r="AF18" s="28">
        <f t="shared" si="2"/>
        <v>-34.570279808221329</v>
      </c>
    </row>
    <row r="19" spans="1:32" ht="15" customHeight="1" x14ac:dyDescent="0.25">
      <c r="A19" s="22">
        <v>15</v>
      </c>
      <c r="B19" s="32" t="s">
        <v>56</v>
      </c>
      <c r="C19" s="24">
        <v>20</v>
      </c>
      <c r="D19" s="25">
        <v>6.2799999999999994</v>
      </c>
      <c r="E19" s="25">
        <f>VLOOKUP(B19,'[1]Mar 26 '!$A$4:$E$41,5,0)</f>
        <v>173.44800000000004</v>
      </c>
      <c r="F19" s="25">
        <f t="shared" si="5"/>
        <v>167.16800000000003</v>
      </c>
      <c r="G19" s="26">
        <v>6.2799999999999994</v>
      </c>
      <c r="H19" s="26">
        <v>1.1855159999999998</v>
      </c>
      <c r="I19" s="26">
        <v>-5.0944839999999996</v>
      </c>
      <c r="J19" s="26">
        <v>141.19999999999999</v>
      </c>
      <c r="K19" s="26">
        <v>141.30000000000001</v>
      </c>
      <c r="L19" s="26">
        <v>9.9999999999988987E-2</v>
      </c>
      <c r="M19" s="26">
        <v>0</v>
      </c>
      <c r="N19" s="26">
        <v>0</v>
      </c>
      <c r="O19" s="26">
        <v>0</v>
      </c>
      <c r="P19" s="26">
        <v>0</v>
      </c>
      <c r="Q19" s="26">
        <v>0</v>
      </c>
      <c r="R19" s="26">
        <v>0</v>
      </c>
      <c r="S19" s="26">
        <v>0</v>
      </c>
      <c r="T19" s="26">
        <v>0</v>
      </c>
      <c r="U19" s="26">
        <v>0</v>
      </c>
      <c r="V19" s="26">
        <v>0</v>
      </c>
      <c r="W19" s="26">
        <v>0</v>
      </c>
      <c r="X19" s="26">
        <v>0</v>
      </c>
      <c r="Y19" s="26">
        <v>141.19999999999999</v>
      </c>
      <c r="Z19" s="26">
        <v>141.30000000000001</v>
      </c>
      <c r="AA19" s="26">
        <v>0.10000000000002274</v>
      </c>
      <c r="AB19" s="25">
        <v>22.484076433121018</v>
      </c>
      <c r="AC19" s="25">
        <v>119.18860648021624</v>
      </c>
      <c r="AD19" s="27"/>
      <c r="AE19" s="28">
        <f t="shared" si="3"/>
        <v>2661.9108280254786</v>
      </c>
      <c r="AF19" s="28">
        <f t="shared" si="2"/>
        <v>-81.12235668789809</v>
      </c>
    </row>
    <row r="20" spans="1:32" ht="15" customHeight="1" x14ac:dyDescent="0.25">
      <c r="A20" s="22">
        <v>16</v>
      </c>
      <c r="B20" s="32" t="s">
        <v>55</v>
      </c>
      <c r="C20" s="24">
        <v>1</v>
      </c>
      <c r="D20" s="25">
        <v>2.0499999999999998</v>
      </c>
      <c r="E20" s="25">
        <f>VLOOKUP(B20,'[1]Mar 26 '!$A$4:$E$41,5,0)</f>
        <v>8.1312422400000006</v>
      </c>
      <c r="F20" s="25">
        <f t="shared" si="5"/>
        <v>6.0812422400000008</v>
      </c>
      <c r="G20" s="26">
        <v>2.0499999999999998</v>
      </c>
      <c r="H20" s="26">
        <v>2.6905500000000004</v>
      </c>
      <c r="I20" s="26">
        <v>0.64054999999999995</v>
      </c>
      <c r="J20" s="26">
        <v>24.899999999999995</v>
      </c>
      <c r="K20" s="26">
        <v>24.9</v>
      </c>
      <c r="L20" s="26">
        <v>3.219646771412954E-15</v>
      </c>
      <c r="M20" s="26">
        <v>0</v>
      </c>
      <c r="N20" s="26">
        <v>0</v>
      </c>
      <c r="O20" s="26">
        <v>0</v>
      </c>
      <c r="P20" s="26">
        <v>0</v>
      </c>
      <c r="Q20" s="26">
        <v>0</v>
      </c>
      <c r="R20" s="26">
        <v>0</v>
      </c>
      <c r="S20" s="26">
        <v>0</v>
      </c>
      <c r="T20" s="26">
        <v>0</v>
      </c>
      <c r="U20" s="26">
        <v>0</v>
      </c>
      <c r="V20" s="26">
        <v>0</v>
      </c>
      <c r="W20" s="26">
        <v>0</v>
      </c>
      <c r="X20" s="26">
        <v>0</v>
      </c>
      <c r="Y20" s="26">
        <v>24.899999999999995</v>
      </c>
      <c r="Z20" s="26">
        <v>24.9</v>
      </c>
      <c r="AA20" s="26">
        <v>0</v>
      </c>
      <c r="AB20" s="25">
        <v>12.146341463414632</v>
      </c>
      <c r="AC20" s="25">
        <v>9.254613369013768</v>
      </c>
      <c r="AD20" s="27"/>
      <c r="AE20" s="28">
        <f t="shared" si="3"/>
        <v>296.64596292682933</v>
      </c>
      <c r="AF20" s="28">
        <f t="shared" si="2"/>
        <v>31.246341463414634</v>
      </c>
    </row>
    <row r="21" spans="1:32" ht="15" customHeight="1" x14ac:dyDescent="0.25">
      <c r="A21" s="22">
        <v>17</v>
      </c>
      <c r="B21" s="23" t="s">
        <v>54</v>
      </c>
      <c r="C21" s="33">
        <v>117.6</v>
      </c>
      <c r="D21" s="25">
        <v>320.65000000000003</v>
      </c>
      <c r="E21" s="25">
        <f>VLOOKUP(B21,'[1]Mar 26 '!$A$4:$E$41,5,0)</f>
        <v>0</v>
      </c>
      <c r="F21" s="25">
        <f t="shared" si="5"/>
        <v>-320.65000000000003</v>
      </c>
      <c r="G21" s="26">
        <v>320.64999999999998</v>
      </c>
      <c r="H21" s="26">
        <v>445.48260000000005</v>
      </c>
      <c r="I21" s="26">
        <v>124.83260000000001</v>
      </c>
      <c r="J21" s="26">
        <v>380.0510204081632</v>
      </c>
      <c r="K21" s="26">
        <v>380.05100840816323</v>
      </c>
      <c r="L21" s="26">
        <v>-1.2000000067402539E-5</v>
      </c>
      <c r="M21" s="26">
        <v>0</v>
      </c>
      <c r="N21" s="26">
        <v>0</v>
      </c>
      <c r="O21" s="26">
        <v>0</v>
      </c>
      <c r="P21" s="26">
        <v>0</v>
      </c>
      <c r="Q21" s="26">
        <v>0</v>
      </c>
      <c r="R21" s="26">
        <v>0</v>
      </c>
      <c r="S21" s="26">
        <v>0</v>
      </c>
      <c r="T21" s="26">
        <v>0</v>
      </c>
      <c r="U21" s="26">
        <v>0</v>
      </c>
      <c r="V21" s="26">
        <v>0</v>
      </c>
      <c r="W21" s="26">
        <v>0</v>
      </c>
      <c r="X21" s="26">
        <v>0</v>
      </c>
      <c r="Y21" s="26">
        <v>380.0510204081632</v>
      </c>
      <c r="Z21" s="26">
        <v>380.05100840816323</v>
      </c>
      <c r="AA21" s="26">
        <v>-1.1999999969702912E-5</v>
      </c>
      <c r="AB21" s="25">
        <v>1.1852518958620404</v>
      </c>
      <c r="AC21" s="25">
        <v>0.85312200388559101</v>
      </c>
      <c r="AD21" s="27"/>
      <c r="AE21" s="28">
        <f t="shared" si="3"/>
        <v>-100</v>
      </c>
      <c r="AF21" s="28">
        <f t="shared" si="2"/>
        <v>38.93110868548262</v>
      </c>
    </row>
    <row r="22" spans="1:32" ht="15" customHeight="1" x14ac:dyDescent="0.25">
      <c r="A22" s="22">
        <v>18</v>
      </c>
      <c r="B22" s="23" t="s">
        <v>53</v>
      </c>
      <c r="C22" s="33"/>
      <c r="D22" s="25">
        <v>147</v>
      </c>
      <c r="E22" s="25">
        <f>VLOOKUP(B22,'[1]Mar 26 '!$A$4:$E$41,5,0)</f>
        <v>0</v>
      </c>
      <c r="F22" s="25">
        <f t="shared" si="5"/>
        <v>-147</v>
      </c>
      <c r="G22" s="26">
        <v>147.69999999999999</v>
      </c>
      <c r="H22" s="26">
        <v>157.26860000000002</v>
      </c>
      <c r="I22" s="26">
        <v>9.5685999999999982</v>
      </c>
      <c r="J22" s="26">
        <v>364.84897959183678</v>
      </c>
      <c r="K22" s="26">
        <v>364.84897959183672</v>
      </c>
      <c r="L22" s="26">
        <v>-7.638334409421077E-14</v>
      </c>
      <c r="M22" s="26">
        <v>0</v>
      </c>
      <c r="N22" s="26">
        <v>0</v>
      </c>
      <c r="O22" s="26">
        <v>0</v>
      </c>
      <c r="P22" s="26">
        <v>0</v>
      </c>
      <c r="Q22" s="26">
        <v>0</v>
      </c>
      <c r="R22" s="26">
        <v>0</v>
      </c>
      <c r="S22" s="26">
        <v>0</v>
      </c>
      <c r="T22" s="26">
        <v>0</v>
      </c>
      <c r="U22" s="26">
        <v>0</v>
      </c>
      <c r="V22" s="26">
        <v>0</v>
      </c>
      <c r="W22" s="26">
        <v>0</v>
      </c>
      <c r="X22" s="26">
        <v>0</v>
      </c>
      <c r="Y22" s="26">
        <v>364.84897959183678</v>
      </c>
      <c r="Z22" s="26">
        <v>364.84897959183672</v>
      </c>
      <c r="AA22" s="26">
        <v>0</v>
      </c>
      <c r="AB22" s="25">
        <v>2.4702029762480486</v>
      </c>
      <c r="AC22" s="25">
        <v>2.3199098840571906</v>
      </c>
      <c r="AD22" s="27"/>
      <c r="AE22" s="28">
        <f t="shared" si="3"/>
        <v>-100</v>
      </c>
      <c r="AF22" s="28">
        <f t="shared" si="2"/>
        <v>6.4784021665538249</v>
      </c>
    </row>
    <row r="23" spans="1:32" s="31" customFormat="1" ht="38.25" x14ac:dyDescent="0.25">
      <c r="A23" s="3">
        <v>19</v>
      </c>
      <c r="B23" s="7" t="s">
        <v>52</v>
      </c>
      <c r="C23" s="29">
        <v>1773.6</v>
      </c>
      <c r="D23" s="6">
        <v>3685.13</v>
      </c>
      <c r="E23" s="6">
        <f t="shared" ref="E23:F23" si="6">SUM(E13:E22)</f>
        <v>14060.463254639999</v>
      </c>
      <c r="F23" s="6">
        <f t="shared" si="6"/>
        <v>10375.333254639998</v>
      </c>
      <c r="G23" s="30">
        <v>3685.82</v>
      </c>
      <c r="H23" s="30">
        <v>4502.9070069999998</v>
      </c>
      <c r="I23" s="30">
        <v>817.08700699999997</v>
      </c>
      <c r="J23" s="30">
        <v>6438.2999999999984</v>
      </c>
      <c r="K23" s="30">
        <v>6415.8336163975646</v>
      </c>
      <c r="L23" s="30">
        <v>-22.466383602435442</v>
      </c>
      <c r="M23" s="30">
        <v>0</v>
      </c>
      <c r="N23" s="30">
        <v>0</v>
      </c>
      <c r="O23" s="30">
        <v>0</v>
      </c>
      <c r="P23" s="30">
        <v>0</v>
      </c>
      <c r="Q23" s="30">
        <v>0</v>
      </c>
      <c r="R23" s="30">
        <v>0</v>
      </c>
      <c r="S23" s="30">
        <v>0</v>
      </c>
      <c r="T23" s="30">
        <v>0</v>
      </c>
      <c r="U23" s="30">
        <v>0</v>
      </c>
      <c r="V23" s="30">
        <v>0</v>
      </c>
      <c r="W23" s="30">
        <v>0</v>
      </c>
      <c r="X23" s="30">
        <v>0</v>
      </c>
      <c r="Y23" s="30">
        <v>6438.2999999999984</v>
      </c>
      <c r="Z23" s="30">
        <v>6415.8336163975646</v>
      </c>
      <c r="AA23" s="30">
        <v>-22.46638360243378</v>
      </c>
      <c r="AB23" s="6">
        <v>1.7467754800831288</v>
      </c>
      <c r="AC23" s="6">
        <v>1.4248203674701303</v>
      </c>
      <c r="AD23" s="27"/>
      <c r="AE23" s="28">
        <f t="shared" si="3"/>
        <v>281.54592252213621</v>
      </c>
      <c r="AF23" s="28">
        <f t="shared" si="2"/>
        <v>22.168391484120221</v>
      </c>
    </row>
    <row r="24" spans="1:32" ht="12.95" customHeight="1" x14ac:dyDescent="0.25">
      <c r="A24" s="22">
        <v>20</v>
      </c>
      <c r="B24" s="32" t="s">
        <v>51</v>
      </c>
      <c r="C24" s="24">
        <v>2100</v>
      </c>
      <c r="D24" s="25">
        <v>1960.4500000000003</v>
      </c>
      <c r="E24" s="25">
        <f>VLOOKUP(B24,'[1]Mar 26 '!$A$4:$E$41,5,0)</f>
        <v>2056.0700000000002</v>
      </c>
      <c r="F24" s="25">
        <f t="shared" ref="F24:F61" si="7">E24-D24</f>
        <v>95.619999999999891</v>
      </c>
      <c r="G24" s="26">
        <v>1727.54</v>
      </c>
      <c r="H24" s="26">
        <v>1300.2512709999999</v>
      </c>
      <c r="I24" s="26">
        <v>-427.28872899999993</v>
      </c>
      <c r="J24" s="26">
        <v>1498.1999999999998</v>
      </c>
      <c r="K24" s="26">
        <v>2373.5523672999998</v>
      </c>
      <c r="L24" s="26">
        <v>875.35236729999997</v>
      </c>
      <c r="M24" s="26">
        <v>6892.8846000000003</v>
      </c>
      <c r="N24" s="26">
        <v>4580.2051669999992</v>
      </c>
      <c r="O24" s="26">
        <v>-2312.6794330000002</v>
      </c>
      <c r="P24" s="26">
        <v>0</v>
      </c>
      <c r="Q24" s="26">
        <v>0</v>
      </c>
      <c r="R24" s="26">
        <v>0</v>
      </c>
      <c r="S24" s="26">
        <v>0</v>
      </c>
      <c r="T24" s="26">
        <v>0</v>
      </c>
      <c r="U24" s="26">
        <v>0</v>
      </c>
      <c r="V24" s="26">
        <v>0</v>
      </c>
      <c r="W24" s="26">
        <v>0</v>
      </c>
      <c r="X24" s="26">
        <v>0</v>
      </c>
      <c r="Y24" s="26">
        <v>8391.0846000000001</v>
      </c>
      <c r="Z24" s="26">
        <v>6953.757534299999</v>
      </c>
      <c r="AA24" s="26">
        <v>-1437.3270657000012</v>
      </c>
      <c r="AB24" s="25">
        <v>4.8572447526540632</v>
      </c>
      <c r="AC24" s="25">
        <v>5.3480105648748868</v>
      </c>
      <c r="AD24" s="34" t="s">
        <v>118</v>
      </c>
      <c r="AE24" s="28">
        <f t="shared" si="3"/>
        <v>4.8774516054987309</v>
      </c>
      <c r="AF24" s="28">
        <f t="shared" si="2"/>
        <v>-24.733941269087833</v>
      </c>
    </row>
    <row r="25" spans="1:32" ht="12.95" customHeight="1" x14ac:dyDescent="0.25">
      <c r="A25" s="22">
        <v>21</v>
      </c>
      <c r="B25" s="23" t="s">
        <v>50</v>
      </c>
      <c r="C25" s="24">
        <v>1000</v>
      </c>
      <c r="D25" s="25">
        <v>3218.7899999999995</v>
      </c>
      <c r="E25" s="25">
        <f>VLOOKUP(B25,'[1]Mar 26 '!$A$4:$E$41,5,0)</f>
        <v>3343.1600749346999</v>
      </c>
      <c r="F25" s="25">
        <f t="shared" si="7"/>
        <v>124.37007493470037</v>
      </c>
      <c r="G25" s="26">
        <v>3154.0699999999997</v>
      </c>
      <c r="H25" s="26">
        <v>2711.9895899999997</v>
      </c>
      <c r="I25" s="26">
        <v>-442.08040999999997</v>
      </c>
      <c r="J25" s="26">
        <v>2970.3999999999996</v>
      </c>
      <c r="K25" s="26">
        <v>4922.5705278289925</v>
      </c>
      <c r="L25" s="26">
        <v>1952.1705278289919</v>
      </c>
      <c r="M25" s="26">
        <v>11480.8148</v>
      </c>
      <c r="N25" s="26">
        <v>9297.6775439999983</v>
      </c>
      <c r="O25" s="26">
        <v>-2183.1372560000004</v>
      </c>
      <c r="P25" s="26">
        <v>0</v>
      </c>
      <c r="Q25" s="26">
        <v>0</v>
      </c>
      <c r="R25" s="26">
        <v>0</v>
      </c>
      <c r="S25" s="26">
        <v>0</v>
      </c>
      <c r="T25" s="26">
        <v>0</v>
      </c>
      <c r="U25" s="26">
        <v>0</v>
      </c>
      <c r="V25" s="26">
        <v>0</v>
      </c>
      <c r="W25" s="26">
        <v>316.93219421732601</v>
      </c>
      <c r="X25" s="26">
        <v>316.93219421732601</v>
      </c>
      <c r="Y25" s="26">
        <v>14451.2148</v>
      </c>
      <c r="Z25" s="26">
        <v>14537.180266046318</v>
      </c>
      <c r="AA25" s="26">
        <v>85.965466046318397</v>
      </c>
      <c r="AB25" s="25">
        <v>4.5817673038328257</v>
      </c>
      <c r="AC25" s="25">
        <v>5.3603377828770791</v>
      </c>
      <c r="AD25" s="34"/>
      <c r="AE25" s="28">
        <f t="shared" si="3"/>
        <v>3.8638766410576766</v>
      </c>
      <c r="AF25" s="28">
        <f t="shared" si="2"/>
        <v>-14.016188924151971</v>
      </c>
    </row>
    <row r="26" spans="1:32" ht="12.95" customHeight="1" x14ac:dyDescent="0.25">
      <c r="A26" s="22">
        <v>22</v>
      </c>
      <c r="B26" s="23" t="s">
        <v>49</v>
      </c>
      <c r="C26" s="24">
        <v>1000</v>
      </c>
      <c r="D26" s="25">
        <v>1518.65</v>
      </c>
      <c r="E26" s="25">
        <f>VLOOKUP(B26,'[1]Mar 26 '!$A$4:$E$41,5,0)</f>
        <v>1618.8159724028644</v>
      </c>
      <c r="F26" s="25">
        <f t="shared" si="7"/>
        <v>100.16597240286433</v>
      </c>
      <c r="G26" s="26">
        <v>1498.1800000000003</v>
      </c>
      <c r="H26" s="26">
        <v>1186.314766</v>
      </c>
      <c r="I26" s="26">
        <v>-311.86523400000004</v>
      </c>
      <c r="J26" s="26">
        <v>1960.5999999999995</v>
      </c>
      <c r="K26" s="26">
        <v>2852.0224613</v>
      </c>
      <c r="L26" s="26">
        <v>891.4224612999999</v>
      </c>
      <c r="M26" s="26">
        <v>5453.3751999999995</v>
      </c>
      <c r="N26" s="26">
        <v>3995.8854879999994</v>
      </c>
      <c r="O26" s="26">
        <v>-1457.4897120000005</v>
      </c>
      <c r="P26" s="26">
        <v>0</v>
      </c>
      <c r="Q26" s="26">
        <v>0</v>
      </c>
      <c r="R26" s="26">
        <v>0</v>
      </c>
      <c r="S26" s="26">
        <v>0</v>
      </c>
      <c r="T26" s="26">
        <v>0</v>
      </c>
      <c r="U26" s="26">
        <v>0</v>
      </c>
      <c r="V26" s="26">
        <v>0</v>
      </c>
      <c r="W26" s="26">
        <v>0</v>
      </c>
      <c r="X26" s="26">
        <v>0</v>
      </c>
      <c r="Y26" s="26">
        <v>7413.9751999999989</v>
      </c>
      <c r="Z26" s="26">
        <v>6847.907949299999</v>
      </c>
      <c r="AA26" s="26">
        <v>-566.06725069999993</v>
      </c>
      <c r="AB26" s="25">
        <v>4.9486545007942953</v>
      </c>
      <c r="AC26" s="25">
        <v>5.772420731463777</v>
      </c>
      <c r="AD26" s="34"/>
      <c r="AE26" s="28">
        <f t="shared" si="3"/>
        <v>6.5957246503713378</v>
      </c>
      <c r="AF26" s="28">
        <f t="shared" si="2"/>
        <v>-20.816272677515386</v>
      </c>
    </row>
    <row r="27" spans="1:32" ht="12.95" customHeight="1" x14ac:dyDescent="0.25">
      <c r="A27" s="22">
        <v>23</v>
      </c>
      <c r="B27" s="23" t="s">
        <v>48</v>
      </c>
      <c r="C27" s="24">
        <v>2000</v>
      </c>
      <c r="D27" s="25">
        <v>1244.8</v>
      </c>
      <c r="E27" s="25">
        <f>VLOOKUP(B27,'[1]Mar 26 '!$A$4:$E$41,5,0)</f>
        <v>1329.517182283992</v>
      </c>
      <c r="F27" s="25">
        <f t="shared" si="7"/>
        <v>84.717182283992088</v>
      </c>
      <c r="G27" s="26">
        <v>1244.8000000000002</v>
      </c>
      <c r="H27" s="26">
        <v>1245.8240420000002</v>
      </c>
      <c r="I27" s="26">
        <v>1.0240419999999979</v>
      </c>
      <c r="J27" s="26">
        <v>1006.5999999999999</v>
      </c>
      <c r="K27" s="26">
        <v>1716.1602114</v>
      </c>
      <c r="L27" s="26">
        <v>709.56021140000007</v>
      </c>
      <c r="M27" s="26">
        <v>2178.4</v>
      </c>
      <c r="N27" s="26">
        <v>2008.4406409999999</v>
      </c>
      <c r="O27" s="26">
        <v>-169.95935899999998</v>
      </c>
      <c r="P27" s="26">
        <v>0</v>
      </c>
      <c r="Q27" s="26">
        <v>0</v>
      </c>
      <c r="R27" s="26">
        <v>0</v>
      </c>
      <c r="S27" s="26">
        <v>0</v>
      </c>
      <c r="T27" s="26">
        <v>0</v>
      </c>
      <c r="U27" s="26">
        <v>0</v>
      </c>
      <c r="V27" s="26">
        <v>0</v>
      </c>
      <c r="W27" s="26">
        <v>0</v>
      </c>
      <c r="X27" s="26">
        <v>0</v>
      </c>
      <c r="Y27" s="26">
        <v>3185</v>
      </c>
      <c r="Z27" s="26">
        <v>3724.6008523999999</v>
      </c>
      <c r="AA27" s="26">
        <v>539.60085239999989</v>
      </c>
      <c r="AB27" s="25">
        <v>2.5586439588688941</v>
      </c>
      <c r="AC27" s="25">
        <v>2.9896684658779442</v>
      </c>
      <c r="AD27" s="34"/>
      <c r="AE27" s="28">
        <f t="shared" si="3"/>
        <v>6.8056862374672304</v>
      </c>
      <c r="AF27" s="28">
        <f t="shared" si="2"/>
        <v>8.2265584832904706E-2</v>
      </c>
    </row>
    <row r="28" spans="1:32" ht="12.95" customHeight="1" x14ac:dyDescent="0.25">
      <c r="A28" s="22">
        <v>24</v>
      </c>
      <c r="B28" s="23" t="s">
        <v>47</v>
      </c>
      <c r="C28" s="24">
        <v>500</v>
      </c>
      <c r="D28" s="25">
        <v>515.01</v>
      </c>
      <c r="E28" s="25">
        <f>VLOOKUP(B28,'[1]Mar 26 '!$A$4:$E$41,5,0)</f>
        <v>571.12485920626511</v>
      </c>
      <c r="F28" s="25">
        <f t="shared" si="7"/>
        <v>56.114859206265123</v>
      </c>
      <c r="G28" s="26">
        <v>469.40000000000003</v>
      </c>
      <c r="H28" s="26">
        <v>389.27148899999997</v>
      </c>
      <c r="I28" s="26">
        <v>-80.128511000000003</v>
      </c>
      <c r="J28" s="26">
        <v>415.30000000000013</v>
      </c>
      <c r="K28" s="26">
        <v>669.21116900000004</v>
      </c>
      <c r="L28" s="26">
        <v>253.911169</v>
      </c>
      <c r="M28" s="26">
        <v>1872.9060000000002</v>
      </c>
      <c r="N28" s="26">
        <v>1343.847657</v>
      </c>
      <c r="O28" s="26">
        <v>-529.05834300000004</v>
      </c>
      <c r="P28" s="26">
        <v>0</v>
      </c>
      <c r="Q28" s="26">
        <v>0</v>
      </c>
      <c r="R28" s="26">
        <v>0</v>
      </c>
      <c r="S28" s="26">
        <v>0</v>
      </c>
      <c r="T28" s="26">
        <v>0</v>
      </c>
      <c r="U28" s="26">
        <v>0</v>
      </c>
      <c r="V28" s="26">
        <v>0</v>
      </c>
      <c r="W28" s="26">
        <v>0</v>
      </c>
      <c r="X28" s="26">
        <v>0</v>
      </c>
      <c r="Y28" s="26">
        <v>2288.2060000000001</v>
      </c>
      <c r="Z28" s="26">
        <v>2013.058826</v>
      </c>
      <c r="AA28" s="26">
        <v>-275.14717400000018</v>
      </c>
      <c r="AB28" s="25">
        <v>4.8747464848743078</v>
      </c>
      <c r="AC28" s="25">
        <v>5.1713492585119694</v>
      </c>
      <c r="AD28" s="34"/>
      <c r="AE28" s="28">
        <f t="shared" si="3"/>
        <v>10.895877595826319</v>
      </c>
      <c r="AF28" s="28">
        <f t="shared" si="2"/>
        <v>-17.070411376224968</v>
      </c>
    </row>
    <row r="29" spans="1:32" ht="12.95" customHeight="1" x14ac:dyDescent="0.25">
      <c r="A29" s="22">
        <v>25</v>
      </c>
      <c r="B29" s="35" t="s">
        <v>46</v>
      </c>
      <c r="C29" s="24">
        <v>2400</v>
      </c>
      <c r="D29" s="25">
        <v>0</v>
      </c>
      <c r="E29" s="25">
        <f>VLOOKUP(B29,'[1]Mar 26 '!$A$4:$E$41,5,0)</f>
        <v>1686.6758450774619</v>
      </c>
      <c r="F29" s="25">
        <f t="shared" si="7"/>
        <v>1686.6758450774619</v>
      </c>
      <c r="G29" s="26">
        <v>0</v>
      </c>
      <c r="H29" s="26">
        <v>574.57539899999995</v>
      </c>
      <c r="I29" s="26">
        <v>574.57539899999995</v>
      </c>
      <c r="J29" s="26">
        <v>0</v>
      </c>
      <c r="K29" s="26">
        <v>3016.3074110000007</v>
      </c>
      <c r="L29" s="26">
        <v>3016.3074110000007</v>
      </c>
      <c r="M29" s="26">
        <v>0</v>
      </c>
      <c r="N29" s="26">
        <v>2592.8387270000003</v>
      </c>
      <c r="O29" s="26">
        <v>2592.8387270000003</v>
      </c>
      <c r="P29" s="26">
        <v>0</v>
      </c>
      <c r="Q29" s="26">
        <v>0</v>
      </c>
      <c r="R29" s="26">
        <v>0</v>
      </c>
      <c r="S29" s="26">
        <v>0</v>
      </c>
      <c r="T29" s="26">
        <v>0</v>
      </c>
      <c r="U29" s="26">
        <v>0</v>
      </c>
      <c r="V29" s="26">
        <v>0</v>
      </c>
      <c r="W29" s="26">
        <v>0</v>
      </c>
      <c r="X29" s="26">
        <v>0</v>
      </c>
      <c r="Y29" s="26">
        <v>0</v>
      </c>
      <c r="Z29" s="26">
        <v>5609.146138000001</v>
      </c>
      <c r="AA29" s="26">
        <v>5609.146138000001</v>
      </c>
      <c r="AB29" s="25">
        <v>0</v>
      </c>
      <c r="AC29" s="25">
        <v>9.7622455603951153</v>
      </c>
      <c r="AD29" s="34"/>
      <c r="AE29" s="28" t="e">
        <f t="shared" si="3"/>
        <v>#DIV/0!</v>
      </c>
      <c r="AF29" s="28" t="e">
        <f t="shared" si="2"/>
        <v>#DIV/0!</v>
      </c>
    </row>
    <row r="30" spans="1:32" ht="12.95" customHeight="1" x14ac:dyDescent="0.25">
      <c r="A30" s="22">
        <v>26</v>
      </c>
      <c r="B30" s="23" t="s">
        <v>45</v>
      </c>
      <c r="C30" s="24"/>
      <c r="D30" s="25">
        <v>0</v>
      </c>
      <c r="E30" s="25">
        <f>VLOOKUP(B30,'[1]Mar 26 '!$A$4:$E$41,5,0)</f>
        <v>116.51358588407997</v>
      </c>
      <c r="F30" s="25">
        <f t="shared" si="7"/>
        <v>116.51358588407997</v>
      </c>
      <c r="G30" s="26">
        <v>0</v>
      </c>
      <c r="H30" s="26">
        <v>103.817761</v>
      </c>
      <c r="I30" s="26">
        <v>103.817761</v>
      </c>
      <c r="J30" s="26">
        <v>0</v>
      </c>
      <c r="K30" s="26">
        <v>178.33445899999998</v>
      </c>
      <c r="L30" s="26">
        <v>178.33445899999998</v>
      </c>
      <c r="M30" s="26">
        <v>0</v>
      </c>
      <c r="N30" s="26">
        <v>317.87114299999996</v>
      </c>
      <c r="O30" s="26">
        <v>317.87114299999996</v>
      </c>
      <c r="P30" s="26">
        <v>0</v>
      </c>
      <c r="Q30" s="26">
        <v>0</v>
      </c>
      <c r="R30" s="26">
        <v>0</v>
      </c>
      <c r="S30" s="26">
        <v>0</v>
      </c>
      <c r="T30" s="26">
        <v>0</v>
      </c>
      <c r="U30" s="26">
        <v>0</v>
      </c>
      <c r="V30" s="26">
        <v>0</v>
      </c>
      <c r="W30" s="26">
        <v>0</v>
      </c>
      <c r="X30" s="26">
        <v>0</v>
      </c>
      <c r="Y30" s="26">
        <v>0</v>
      </c>
      <c r="Z30" s="26">
        <v>496.20560199999994</v>
      </c>
      <c r="AA30" s="26">
        <v>496.20560199999994</v>
      </c>
      <c r="AB30" s="25">
        <v>0</v>
      </c>
      <c r="AC30" s="25">
        <v>4.7795829655775366</v>
      </c>
      <c r="AD30" s="34"/>
      <c r="AE30" s="28" t="e">
        <f t="shared" si="3"/>
        <v>#DIV/0!</v>
      </c>
      <c r="AF30" s="28" t="e">
        <f t="shared" si="2"/>
        <v>#DIV/0!</v>
      </c>
    </row>
    <row r="31" spans="1:32" ht="12.95" customHeight="1" x14ac:dyDescent="0.25">
      <c r="A31" s="22">
        <v>27</v>
      </c>
      <c r="B31" s="35" t="s">
        <v>44</v>
      </c>
      <c r="C31" s="24">
        <v>1500</v>
      </c>
      <c r="D31" s="25">
        <v>0</v>
      </c>
      <c r="E31" s="25">
        <f>VLOOKUP(B31,'[1]Mar 26 '!$A$4:$E$41,5,0)</f>
        <v>669.9382571651339</v>
      </c>
      <c r="F31" s="25">
        <f t="shared" si="7"/>
        <v>669.9382571651339</v>
      </c>
      <c r="G31" s="26">
        <v>0</v>
      </c>
      <c r="H31" s="26">
        <v>403.63629800000007</v>
      </c>
      <c r="I31" s="26">
        <v>403.63629800000007</v>
      </c>
      <c r="J31" s="26">
        <v>0</v>
      </c>
      <c r="K31" s="26">
        <v>1267.1156476199999</v>
      </c>
      <c r="L31" s="26">
        <v>1267.1156476199999</v>
      </c>
      <c r="M31" s="26">
        <v>0</v>
      </c>
      <c r="N31" s="26">
        <v>1408.5108538599998</v>
      </c>
      <c r="O31" s="26">
        <v>1408.5108538599998</v>
      </c>
      <c r="P31" s="26">
        <v>0</v>
      </c>
      <c r="Q31" s="26">
        <v>0</v>
      </c>
      <c r="R31" s="26">
        <v>0</v>
      </c>
      <c r="S31" s="26">
        <v>0</v>
      </c>
      <c r="T31" s="26">
        <v>0</v>
      </c>
      <c r="U31" s="26">
        <v>0</v>
      </c>
      <c r="V31" s="26">
        <v>0</v>
      </c>
      <c r="W31" s="26">
        <v>22.758261851689667</v>
      </c>
      <c r="X31" s="26">
        <v>22.758261851689667</v>
      </c>
      <c r="Y31" s="26">
        <v>0</v>
      </c>
      <c r="Z31" s="26">
        <v>2698.3847633316891</v>
      </c>
      <c r="AA31" s="26">
        <v>2698.3847633316891</v>
      </c>
      <c r="AB31" s="25">
        <v>0</v>
      </c>
      <c r="AC31" s="25">
        <v>6.6851885638186301</v>
      </c>
      <c r="AD31" s="34"/>
      <c r="AE31" s="28" t="e">
        <f t="shared" si="3"/>
        <v>#DIV/0!</v>
      </c>
      <c r="AF31" s="28" t="e">
        <f t="shared" si="2"/>
        <v>#DIV/0!</v>
      </c>
    </row>
    <row r="32" spans="1:32" ht="12.95" customHeight="1" x14ac:dyDescent="0.25">
      <c r="A32" s="22">
        <v>28</v>
      </c>
      <c r="B32" s="23" t="s">
        <v>43</v>
      </c>
      <c r="C32" s="24">
        <v>630</v>
      </c>
      <c r="D32" s="25">
        <v>310.25</v>
      </c>
      <c r="E32" s="25">
        <f>VLOOKUP(B32,'[1]Mar 26 '!$A$4:$E$41,5,0)</f>
        <v>190.08265710077916</v>
      </c>
      <c r="F32" s="25">
        <f t="shared" si="7"/>
        <v>-120.16734289922084</v>
      </c>
      <c r="G32" s="26">
        <v>310.09999999999997</v>
      </c>
      <c r="H32" s="26">
        <v>149.32128500000002</v>
      </c>
      <c r="I32" s="26">
        <v>-160.77871499999998</v>
      </c>
      <c r="J32" s="26">
        <v>261.8</v>
      </c>
      <c r="K32" s="26">
        <v>187.44721441855998</v>
      </c>
      <c r="L32" s="26">
        <v>-74.352785581440003</v>
      </c>
      <c r="M32" s="26">
        <v>1004.724</v>
      </c>
      <c r="N32" s="26">
        <v>496.64348100000001</v>
      </c>
      <c r="O32" s="26">
        <v>-508.08051900000004</v>
      </c>
      <c r="P32" s="26">
        <v>0</v>
      </c>
      <c r="Q32" s="26">
        <v>0</v>
      </c>
      <c r="R32" s="26">
        <v>0</v>
      </c>
      <c r="S32" s="26">
        <v>0</v>
      </c>
      <c r="T32" s="26">
        <v>0</v>
      </c>
      <c r="U32" s="26">
        <v>0</v>
      </c>
      <c r="V32" s="26">
        <v>0</v>
      </c>
      <c r="W32" s="26">
        <v>20.280075999999998</v>
      </c>
      <c r="X32" s="26">
        <v>20.280075999999998</v>
      </c>
      <c r="Y32" s="26">
        <v>1266.5240000000001</v>
      </c>
      <c r="Z32" s="26">
        <v>704.37077141855991</v>
      </c>
      <c r="AA32" s="26">
        <v>-562.1532285814402</v>
      </c>
      <c r="AB32" s="25">
        <v>4.084243792325057</v>
      </c>
      <c r="AC32" s="25">
        <v>4.7171491419897693</v>
      </c>
      <c r="AD32" s="34"/>
      <c r="AE32" s="28">
        <f t="shared" si="3"/>
        <v>-38.732423174607845</v>
      </c>
      <c r="AF32" s="28">
        <f t="shared" si="2"/>
        <v>-51.847376652692681</v>
      </c>
    </row>
    <row r="33" spans="1:32" ht="12.95" customHeight="1" x14ac:dyDescent="0.25">
      <c r="A33" s="22">
        <v>29</v>
      </c>
      <c r="B33" s="23" t="s">
        <v>42</v>
      </c>
      <c r="C33" s="24">
        <v>840</v>
      </c>
      <c r="D33" s="25">
        <v>569.9899999999999</v>
      </c>
      <c r="E33" s="25">
        <f>VLOOKUP(B33,'[1]Mar 26 '!$A$4:$E$41,5,0)</f>
        <v>324.53680377787742</v>
      </c>
      <c r="F33" s="25">
        <f t="shared" si="7"/>
        <v>-245.45319622212247</v>
      </c>
      <c r="G33" s="26">
        <v>569.73</v>
      </c>
      <c r="H33" s="26">
        <v>244.716137</v>
      </c>
      <c r="I33" s="26">
        <v>-325.01386300000001</v>
      </c>
      <c r="J33" s="26">
        <v>497.29999999999995</v>
      </c>
      <c r="K33" s="26">
        <v>323.02173911678995</v>
      </c>
      <c r="L33" s="26">
        <v>-174.27826088321001</v>
      </c>
      <c r="M33" s="26">
        <v>1845.9252000000004</v>
      </c>
      <c r="N33" s="26">
        <v>898.341408</v>
      </c>
      <c r="O33" s="26">
        <v>-947.58379200000002</v>
      </c>
      <c r="P33" s="26">
        <v>0</v>
      </c>
      <c r="Q33" s="26">
        <v>0</v>
      </c>
      <c r="R33" s="26">
        <v>0</v>
      </c>
      <c r="S33" s="26">
        <v>0</v>
      </c>
      <c r="T33" s="26">
        <v>0</v>
      </c>
      <c r="U33" s="26">
        <v>0</v>
      </c>
      <c r="V33" s="26">
        <v>0</v>
      </c>
      <c r="W33" s="26">
        <v>0</v>
      </c>
      <c r="X33" s="26">
        <v>0</v>
      </c>
      <c r="Y33" s="26">
        <v>2343.2252000000003</v>
      </c>
      <c r="Z33" s="26">
        <v>1221.3631471167901</v>
      </c>
      <c r="AA33" s="26">
        <v>-1121.8620528832103</v>
      </c>
      <c r="AB33" s="25">
        <v>4.1128696049005677</v>
      </c>
      <c r="AC33" s="25">
        <v>4.9909383258889459</v>
      </c>
      <c r="AD33" s="34"/>
      <c r="AE33" s="28">
        <f t="shared" si="3"/>
        <v>-43.062719735806333</v>
      </c>
      <c r="AF33" s="28">
        <f t="shared" si="2"/>
        <v>-57.046998227230439</v>
      </c>
    </row>
    <row r="34" spans="1:32" ht="12.95" customHeight="1" x14ac:dyDescent="0.25">
      <c r="A34" s="22">
        <v>30</v>
      </c>
      <c r="B34" s="23" t="s">
        <v>41</v>
      </c>
      <c r="C34" s="24">
        <v>440</v>
      </c>
      <c r="D34" s="25">
        <v>72.059999999999988</v>
      </c>
      <c r="E34" s="25">
        <v>44.410470000000004</v>
      </c>
      <c r="F34" s="25">
        <f t="shared" si="7"/>
        <v>-27.649529999999984</v>
      </c>
      <c r="G34" s="26">
        <v>72.040000000000006</v>
      </c>
      <c r="H34" s="26">
        <v>44.410470000000004</v>
      </c>
      <c r="I34" s="26">
        <v>-27.629529999999999</v>
      </c>
      <c r="J34" s="26">
        <v>0</v>
      </c>
      <c r="K34" s="26">
        <v>0</v>
      </c>
      <c r="L34" s="26">
        <v>0</v>
      </c>
      <c r="M34" s="26">
        <v>184.42239999999995</v>
      </c>
      <c r="N34" s="26">
        <v>119.33986300000001</v>
      </c>
      <c r="O34" s="26">
        <v>-65.082537000000016</v>
      </c>
      <c r="P34" s="26">
        <v>0</v>
      </c>
      <c r="Q34" s="26">
        <v>0</v>
      </c>
      <c r="R34" s="26">
        <v>0</v>
      </c>
      <c r="S34" s="26">
        <v>0</v>
      </c>
      <c r="T34" s="26">
        <v>0</v>
      </c>
      <c r="U34" s="26">
        <v>0</v>
      </c>
      <c r="V34" s="26">
        <v>0</v>
      </c>
      <c r="W34" s="26">
        <v>0.96660499999999994</v>
      </c>
      <c r="X34" s="26">
        <v>0.96660499999999994</v>
      </c>
      <c r="Y34" s="26">
        <v>184.42239999999995</v>
      </c>
      <c r="Z34" s="26">
        <v>120.30646800000001</v>
      </c>
      <c r="AA34" s="26">
        <v>-64.115931999999944</v>
      </c>
      <c r="AB34" s="25">
        <v>2.5599999999999992</v>
      </c>
      <c r="AC34" s="25">
        <v>2.7089663315880244</v>
      </c>
      <c r="AD34" s="34"/>
      <c r="AE34" s="28">
        <f t="shared" si="3"/>
        <v>-38.370149875104062</v>
      </c>
      <c r="AF34" s="28">
        <f t="shared" si="2"/>
        <v>-38.353039977790111</v>
      </c>
    </row>
    <row r="35" spans="1:32" ht="12.95" customHeight="1" x14ac:dyDescent="0.25">
      <c r="A35" s="22">
        <v>31</v>
      </c>
      <c r="B35" s="23" t="s">
        <v>40</v>
      </c>
      <c r="C35" s="24">
        <v>880</v>
      </c>
      <c r="D35" s="25">
        <v>550.40000000000009</v>
      </c>
      <c r="E35" s="25">
        <v>723.88285100000007</v>
      </c>
      <c r="F35" s="25">
        <f t="shared" si="7"/>
        <v>173.48285099999998</v>
      </c>
      <c r="G35" s="26">
        <v>550.4</v>
      </c>
      <c r="H35" s="26">
        <v>723.88285100000007</v>
      </c>
      <c r="I35" s="26">
        <v>173.48285099999998</v>
      </c>
      <c r="J35" s="26">
        <v>0</v>
      </c>
      <c r="K35" s="26">
        <v>0</v>
      </c>
      <c r="L35" s="26">
        <v>0</v>
      </c>
      <c r="M35" s="26">
        <v>1942.9119999999998</v>
      </c>
      <c r="N35" s="26">
        <v>2501.4680629999998</v>
      </c>
      <c r="O35" s="26">
        <v>558.55606300000011</v>
      </c>
      <c r="P35" s="26">
        <v>0</v>
      </c>
      <c r="Q35" s="26">
        <v>0</v>
      </c>
      <c r="R35" s="26">
        <v>0</v>
      </c>
      <c r="S35" s="26">
        <v>0</v>
      </c>
      <c r="T35" s="26">
        <v>0</v>
      </c>
      <c r="U35" s="26">
        <v>0</v>
      </c>
      <c r="V35" s="26">
        <v>0</v>
      </c>
      <c r="W35" s="26">
        <v>0</v>
      </c>
      <c r="X35" s="26">
        <v>0</v>
      </c>
      <c r="Y35" s="26">
        <v>1942.9119999999998</v>
      </c>
      <c r="Z35" s="26">
        <v>2501.4680629999998</v>
      </c>
      <c r="AA35" s="26">
        <v>558.55606299999999</v>
      </c>
      <c r="AB35" s="25">
        <v>3.53</v>
      </c>
      <c r="AC35" s="25">
        <v>3.4556255332535839</v>
      </c>
      <c r="AD35" s="34"/>
      <c r="AE35" s="28">
        <f t="shared" si="3"/>
        <v>31.519413335755807</v>
      </c>
      <c r="AF35" s="28">
        <f t="shared" si="2"/>
        <v>31.519413335755814</v>
      </c>
    </row>
    <row r="36" spans="1:32" ht="12.95" customHeight="1" x14ac:dyDescent="0.25">
      <c r="A36" s="22">
        <v>32</v>
      </c>
      <c r="B36" s="35" t="s">
        <v>39</v>
      </c>
      <c r="C36" s="24">
        <v>1000</v>
      </c>
      <c r="D36" s="25">
        <v>0</v>
      </c>
      <c r="E36" s="25">
        <f>VLOOKUP(B36,'[1]Mar 26 '!$A$4:$E$41,5,0)</f>
        <v>946.24313626235994</v>
      </c>
      <c r="F36" s="25">
        <f t="shared" si="7"/>
        <v>946.24313626235994</v>
      </c>
      <c r="G36" s="26">
        <v>0</v>
      </c>
      <c r="H36" s="26">
        <v>440.15534699999995</v>
      </c>
      <c r="I36" s="26">
        <v>440.15534699999995</v>
      </c>
      <c r="J36" s="26">
        <v>0</v>
      </c>
      <c r="K36" s="26">
        <v>1884.9214436500001</v>
      </c>
      <c r="L36" s="26">
        <v>1884.9214436500001</v>
      </c>
      <c r="M36" s="26">
        <v>0</v>
      </c>
      <c r="N36" s="26">
        <v>1664.3163989999998</v>
      </c>
      <c r="O36" s="26">
        <v>1664.3163989999998</v>
      </c>
      <c r="P36" s="26">
        <v>0</v>
      </c>
      <c r="Q36" s="26">
        <v>0</v>
      </c>
      <c r="R36" s="26">
        <v>0</v>
      </c>
      <c r="S36" s="26">
        <v>0</v>
      </c>
      <c r="T36" s="26">
        <v>0</v>
      </c>
      <c r="U36" s="26">
        <v>0</v>
      </c>
      <c r="V36" s="26">
        <v>0</v>
      </c>
      <c r="W36" s="26">
        <v>4.0348619999999968</v>
      </c>
      <c r="X36" s="26">
        <v>4.0348619999999968</v>
      </c>
      <c r="Y36" s="26">
        <v>0</v>
      </c>
      <c r="Z36" s="26">
        <v>3553.2727046499999</v>
      </c>
      <c r="AA36" s="26">
        <v>3553.2727046499999</v>
      </c>
      <c r="AB36" s="25">
        <v>0</v>
      </c>
      <c r="AC36" s="25">
        <v>8.0727696002520677</v>
      </c>
      <c r="AD36" s="34"/>
      <c r="AE36" s="28" t="e">
        <f t="shared" si="3"/>
        <v>#DIV/0!</v>
      </c>
      <c r="AF36" s="28" t="e">
        <f t="shared" si="2"/>
        <v>#DIV/0!</v>
      </c>
    </row>
    <row r="37" spans="1:32" ht="12.95" customHeight="1" x14ac:dyDescent="0.25">
      <c r="A37" s="22">
        <v>33</v>
      </c>
      <c r="B37" s="35" t="s">
        <v>38</v>
      </c>
      <c r="C37" s="24">
        <v>1000</v>
      </c>
      <c r="D37" s="25">
        <v>0</v>
      </c>
      <c r="E37" s="25">
        <f>VLOOKUP(B37,'[1]Mar 26 '!$A$4:$E$41,5,0)</f>
        <v>305.8125874666199</v>
      </c>
      <c r="F37" s="25">
        <f t="shared" si="7"/>
        <v>305.8125874666199</v>
      </c>
      <c r="G37" s="26">
        <v>0</v>
      </c>
      <c r="H37" s="26">
        <v>269.28478000000001</v>
      </c>
      <c r="I37" s="26">
        <v>269.28478000000001</v>
      </c>
      <c r="J37" s="26">
        <v>0</v>
      </c>
      <c r="K37" s="26">
        <v>625.87154494106051</v>
      </c>
      <c r="L37" s="26">
        <v>625.87154494106051</v>
      </c>
      <c r="M37" s="26">
        <v>0</v>
      </c>
      <c r="N37" s="26">
        <v>841.90588700000023</v>
      </c>
      <c r="O37" s="26">
        <v>841.90588700000023</v>
      </c>
      <c r="P37" s="26">
        <v>0</v>
      </c>
      <c r="Q37" s="26">
        <v>0</v>
      </c>
      <c r="R37" s="26">
        <v>0</v>
      </c>
      <c r="S37" s="26">
        <v>0</v>
      </c>
      <c r="T37" s="26">
        <v>0</v>
      </c>
      <c r="U37" s="26">
        <v>0</v>
      </c>
      <c r="V37" s="26">
        <v>0</v>
      </c>
      <c r="W37" s="26">
        <v>-0.40765200000000001</v>
      </c>
      <c r="X37" s="26">
        <v>-0.40765200000000001</v>
      </c>
      <c r="Y37" s="26">
        <v>0</v>
      </c>
      <c r="Z37" s="26">
        <v>1467.3697799410606</v>
      </c>
      <c r="AA37" s="26">
        <v>1467.3697799410606</v>
      </c>
      <c r="AB37" s="25">
        <v>0</v>
      </c>
      <c r="AC37" s="25">
        <v>5.4491374519609339</v>
      </c>
      <c r="AD37" s="34"/>
      <c r="AE37" s="28" t="e">
        <f t="shared" si="3"/>
        <v>#DIV/0!</v>
      </c>
      <c r="AF37" s="28" t="e">
        <f t="shared" si="2"/>
        <v>#DIV/0!</v>
      </c>
    </row>
    <row r="38" spans="1:32" ht="12.95" customHeight="1" x14ac:dyDescent="0.25">
      <c r="A38" s="22">
        <v>34</v>
      </c>
      <c r="B38" s="23" t="s">
        <v>37</v>
      </c>
      <c r="C38" s="36">
        <v>1000</v>
      </c>
      <c r="D38" s="25">
        <v>0</v>
      </c>
      <c r="E38" s="25">
        <v>4.9218999999999999</v>
      </c>
      <c r="F38" s="25">
        <f t="shared" si="7"/>
        <v>4.9218999999999999</v>
      </c>
      <c r="G38" s="26">
        <v>0</v>
      </c>
      <c r="H38" s="26">
        <v>4.921869</v>
      </c>
      <c r="I38" s="26">
        <v>4.921869</v>
      </c>
      <c r="J38" s="26">
        <v>0</v>
      </c>
      <c r="K38" s="26">
        <v>0</v>
      </c>
      <c r="L38" s="26">
        <v>0</v>
      </c>
      <c r="M38" s="26">
        <v>0</v>
      </c>
      <c r="N38" s="26">
        <v>15.343319000000008</v>
      </c>
      <c r="O38" s="26">
        <v>15.343319000000008</v>
      </c>
      <c r="P38" s="26">
        <v>0</v>
      </c>
      <c r="Q38" s="26">
        <v>0</v>
      </c>
      <c r="R38" s="26">
        <v>0</v>
      </c>
      <c r="S38" s="26">
        <v>0</v>
      </c>
      <c r="T38" s="26">
        <v>0</v>
      </c>
      <c r="U38" s="26">
        <v>0</v>
      </c>
      <c r="V38" s="26">
        <v>0</v>
      </c>
      <c r="W38" s="26">
        <v>0.113884</v>
      </c>
      <c r="X38" s="26">
        <v>0.113884</v>
      </c>
      <c r="Y38" s="26">
        <v>0</v>
      </c>
      <c r="Z38" s="26">
        <v>15.457203000000009</v>
      </c>
      <c r="AA38" s="26">
        <v>15.457203000000009</v>
      </c>
      <c r="AB38" s="25">
        <v>0</v>
      </c>
      <c r="AC38" s="25">
        <v>3.1405149141515163</v>
      </c>
      <c r="AD38" s="34"/>
      <c r="AE38" s="28" t="e">
        <f t="shared" si="3"/>
        <v>#DIV/0!</v>
      </c>
      <c r="AF38" s="28" t="e">
        <f t="shared" si="2"/>
        <v>#DIV/0!</v>
      </c>
    </row>
    <row r="39" spans="1:32" ht="12.95" customHeight="1" x14ac:dyDescent="0.25">
      <c r="A39" s="22">
        <v>35</v>
      </c>
      <c r="B39" s="23" t="s">
        <v>36</v>
      </c>
      <c r="C39" s="36">
        <v>630</v>
      </c>
      <c r="D39" s="25">
        <v>0</v>
      </c>
      <c r="E39" s="25">
        <f>VLOOKUP(B39,'[1]Mar 26 '!$A$4:$E$41,5,0)</f>
        <v>28.78216097309279</v>
      </c>
      <c r="F39" s="25">
        <f t="shared" si="7"/>
        <v>28.78216097309279</v>
      </c>
      <c r="G39" s="26">
        <v>0</v>
      </c>
      <c r="H39" s="26">
        <v>22.932939000000001</v>
      </c>
      <c r="I39" s="26">
        <v>22.932939000000001</v>
      </c>
      <c r="J39" s="26">
        <v>0</v>
      </c>
      <c r="K39" s="26">
        <v>27.165301550000002</v>
      </c>
      <c r="L39" s="26">
        <v>27.165301550000002</v>
      </c>
      <c r="M39" s="26">
        <v>0</v>
      </c>
      <c r="N39" s="26">
        <v>75.772914999999983</v>
      </c>
      <c r="O39" s="26">
        <v>75.772914999999983</v>
      </c>
      <c r="P39" s="26">
        <v>0</v>
      </c>
      <c r="Q39" s="26">
        <v>0</v>
      </c>
      <c r="R39" s="26">
        <v>0</v>
      </c>
      <c r="S39" s="26">
        <v>0</v>
      </c>
      <c r="T39" s="26">
        <v>0</v>
      </c>
      <c r="U39" s="26">
        <v>0</v>
      </c>
      <c r="V39" s="26">
        <v>0</v>
      </c>
      <c r="W39" s="26">
        <v>-8.0924999999999997E-2</v>
      </c>
      <c r="X39" s="26">
        <v>-8.0924999999999997E-2</v>
      </c>
      <c r="Y39" s="26">
        <v>0</v>
      </c>
      <c r="Z39" s="26">
        <v>102.85729154999999</v>
      </c>
      <c r="AA39" s="26">
        <v>102.85729154999999</v>
      </c>
      <c r="AB39" s="25">
        <v>0</v>
      </c>
      <c r="AC39" s="25">
        <v>4.4851334384136274</v>
      </c>
      <c r="AD39" s="34"/>
      <c r="AE39" s="28" t="e">
        <f t="shared" si="3"/>
        <v>#DIV/0!</v>
      </c>
      <c r="AF39" s="28" t="e">
        <f t="shared" si="2"/>
        <v>#DIV/0!</v>
      </c>
    </row>
    <row r="40" spans="1:32" ht="12.95" customHeight="1" x14ac:dyDescent="0.25">
      <c r="A40" s="22">
        <v>36</v>
      </c>
      <c r="B40" s="23" t="s">
        <v>35</v>
      </c>
      <c r="C40" s="36">
        <v>840</v>
      </c>
      <c r="D40" s="25">
        <v>0</v>
      </c>
      <c r="E40" s="25">
        <f>VLOOKUP(B40,'[1]Mar 26 '!$A$4:$E$41,5,0)</f>
        <v>23.919160235250001</v>
      </c>
      <c r="F40" s="25">
        <f t="shared" si="7"/>
        <v>23.919160235250001</v>
      </c>
      <c r="G40" s="26">
        <v>0</v>
      </c>
      <c r="H40" s="26">
        <v>22.383293999999999</v>
      </c>
      <c r="I40" s="26">
        <v>22.383293999999999</v>
      </c>
      <c r="J40" s="26">
        <v>0</v>
      </c>
      <c r="K40" s="26">
        <v>72.905196340000003</v>
      </c>
      <c r="L40" s="26">
        <v>72.905196340000003</v>
      </c>
      <c r="M40" s="26">
        <v>0</v>
      </c>
      <c r="N40" s="26">
        <v>78.364814999999993</v>
      </c>
      <c r="O40" s="26">
        <v>78.364814999999993</v>
      </c>
      <c r="P40" s="26">
        <v>0</v>
      </c>
      <c r="Q40" s="26">
        <v>0</v>
      </c>
      <c r="R40" s="26">
        <v>0</v>
      </c>
      <c r="S40" s="26">
        <v>0</v>
      </c>
      <c r="T40" s="26">
        <v>0</v>
      </c>
      <c r="U40" s="26">
        <v>0</v>
      </c>
      <c r="V40" s="26">
        <v>0</v>
      </c>
      <c r="W40" s="26">
        <v>0</v>
      </c>
      <c r="X40" s="26">
        <v>0</v>
      </c>
      <c r="Y40" s="26">
        <v>0</v>
      </c>
      <c r="Z40" s="26">
        <v>151.27001134</v>
      </c>
      <c r="AA40" s="26">
        <v>151.27001134</v>
      </c>
      <c r="AB40" s="25">
        <v>0</v>
      </c>
      <c r="AC40" s="25">
        <v>6.7581657704178841</v>
      </c>
      <c r="AD40" s="34"/>
      <c r="AE40" s="28" t="e">
        <f t="shared" si="3"/>
        <v>#DIV/0!</v>
      </c>
      <c r="AF40" s="28" t="e">
        <f t="shared" si="2"/>
        <v>#DIV/0!</v>
      </c>
    </row>
    <row r="41" spans="1:32" ht="12.95" customHeight="1" x14ac:dyDescent="0.25">
      <c r="A41" s="22">
        <v>37</v>
      </c>
      <c r="B41" s="23" t="s">
        <v>34</v>
      </c>
      <c r="C41" s="24"/>
      <c r="D41" s="25">
        <v>270.45999999999998</v>
      </c>
      <c r="E41" s="25">
        <v>212.47</v>
      </c>
      <c r="F41" s="25">
        <f t="shared" si="7"/>
        <v>-57.989999999999981</v>
      </c>
      <c r="G41" s="26">
        <v>220.45999999999998</v>
      </c>
      <c r="H41" s="26">
        <v>212.47746699999999</v>
      </c>
      <c r="I41" s="26">
        <v>-7.982533000000001</v>
      </c>
      <c r="J41" s="26">
        <v>300.39999999999998</v>
      </c>
      <c r="K41" s="26">
        <v>316.80792699999995</v>
      </c>
      <c r="L41" s="26">
        <v>16.40792699999999</v>
      </c>
      <c r="M41" s="26">
        <v>930.34119999999996</v>
      </c>
      <c r="N41" s="26">
        <v>708.16142600000001</v>
      </c>
      <c r="O41" s="26">
        <v>-222.17977399999992</v>
      </c>
      <c r="P41" s="26">
        <v>0</v>
      </c>
      <c r="Q41" s="26">
        <v>0</v>
      </c>
      <c r="R41" s="26">
        <v>0</v>
      </c>
      <c r="S41" s="26">
        <v>0</v>
      </c>
      <c r="T41" s="26">
        <v>0</v>
      </c>
      <c r="U41" s="26">
        <v>0</v>
      </c>
      <c r="V41" s="26">
        <v>0</v>
      </c>
      <c r="W41" s="26">
        <v>0.911358</v>
      </c>
      <c r="X41" s="26">
        <v>0.911358</v>
      </c>
      <c r="Y41" s="26">
        <v>1230.7411999999999</v>
      </c>
      <c r="Z41" s="26">
        <v>1025.8807109999998</v>
      </c>
      <c r="AA41" s="26">
        <v>-204.86048900000014</v>
      </c>
      <c r="AB41" s="25">
        <v>5.5826054613081739</v>
      </c>
      <c r="AC41" s="25">
        <v>4.828185903590426</v>
      </c>
      <c r="AD41" s="34"/>
      <c r="AE41" s="28">
        <f t="shared" si="3"/>
        <v>-21.441248243732893</v>
      </c>
      <c r="AF41" s="28">
        <f t="shared" si="2"/>
        <v>-3.6208532160029039</v>
      </c>
    </row>
    <row r="42" spans="1:32" ht="12.95" customHeight="1" x14ac:dyDescent="0.25">
      <c r="A42" s="22">
        <v>38</v>
      </c>
      <c r="B42" s="37" t="s">
        <v>33</v>
      </c>
      <c r="C42" s="24"/>
      <c r="D42" s="25"/>
      <c r="E42" s="25"/>
      <c r="F42" s="25">
        <f t="shared" si="7"/>
        <v>0</v>
      </c>
      <c r="G42" s="26">
        <v>0</v>
      </c>
      <c r="H42" s="26">
        <v>0</v>
      </c>
      <c r="I42" s="26">
        <v>0</v>
      </c>
      <c r="J42" s="26">
        <v>0</v>
      </c>
      <c r="K42" s="26">
        <v>0</v>
      </c>
      <c r="L42" s="26">
        <v>0</v>
      </c>
      <c r="M42" s="26">
        <v>0</v>
      </c>
      <c r="N42" s="26">
        <v>0</v>
      </c>
      <c r="O42" s="26">
        <v>0</v>
      </c>
      <c r="P42" s="26">
        <v>0</v>
      </c>
      <c r="Q42" s="26">
        <v>0</v>
      </c>
      <c r="R42" s="26">
        <v>0</v>
      </c>
      <c r="S42" s="26">
        <v>0</v>
      </c>
      <c r="T42" s="26">
        <v>0</v>
      </c>
      <c r="U42" s="26">
        <v>0</v>
      </c>
      <c r="V42" s="26">
        <v>0</v>
      </c>
      <c r="W42" s="26">
        <v>0</v>
      </c>
      <c r="X42" s="26">
        <v>0</v>
      </c>
      <c r="Y42" s="26">
        <v>0</v>
      </c>
      <c r="Z42" s="26">
        <v>0</v>
      </c>
      <c r="AA42" s="26">
        <v>0</v>
      </c>
      <c r="AB42" s="25">
        <v>0</v>
      </c>
      <c r="AC42" s="25">
        <v>0</v>
      </c>
      <c r="AD42" s="34"/>
      <c r="AE42" s="28" t="e">
        <f t="shared" si="3"/>
        <v>#DIV/0!</v>
      </c>
      <c r="AF42" s="28" t="e">
        <f t="shared" si="2"/>
        <v>#DIV/0!</v>
      </c>
    </row>
    <row r="43" spans="1:32" ht="12.95" customHeight="1" x14ac:dyDescent="0.25">
      <c r="A43" s="22">
        <v>39</v>
      </c>
      <c r="B43" s="37" t="s">
        <v>32</v>
      </c>
      <c r="C43" s="24"/>
      <c r="D43" s="25"/>
      <c r="E43" s="25"/>
      <c r="F43" s="25">
        <f t="shared" si="7"/>
        <v>0</v>
      </c>
      <c r="G43" s="26">
        <v>0</v>
      </c>
      <c r="H43" s="26">
        <v>0</v>
      </c>
      <c r="I43" s="26">
        <v>0</v>
      </c>
      <c r="J43" s="26">
        <v>0</v>
      </c>
      <c r="K43" s="26">
        <v>0</v>
      </c>
      <c r="L43" s="26">
        <v>0</v>
      </c>
      <c r="M43" s="26">
        <v>0</v>
      </c>
      <c r="N43" s="26">
        <v>0</v>
      </c>
      <c r="O43" s="26">
        <v>0</v>
      </c>
      <c r="P43" s="26">
        <v>0</v>
      </c>
      <c r="Q43" s="26">
        <v>0</v>
      </c>
      <c r="R43" s="26">
        <v>0</v>
      </c>
      <c r="S43" s="26">
        <v>0</v>
      </c>
      <c r="T43" s="26">
        <v>0</v>
      </c>
      <c r="U43" s="26">
        <v>0</v>
      </c>
      <c r="V43" s="26">
        <v>0</v>
      </c>
      <c r="W43" s="26">
        <v>0</v>
      </c>
      <c r="X43" s="26">
        <v>0</v>
      </c>
      <c r="Y43" s="26">
        <v>0</v>
      </c>
      <c r="Z43" s="26">
        <v>0</v>
      </c>
      <c r="AA43" s="26">
        <v>0</v>
      </c>
      <c r="AB43" s="25">
        <v>0</v>
      </c>
      <c r="AC43" s="25">
        <v>0</v>
      </c>
      <c r="AD43" s="34"/>
      <c r="AE43" s="28" t="e">
        <f t="shared" si="3"/>
        <v>#DIV/0!</v>
      </c>
      <c r="AF43" s="28" t="e">
        <f t="shared" si="2"/>
        <v>#DIV/0!</v>
      </c>
    </row>
    <row r="44" spans="1:32" ht="12.95" customHeight="1" x14ac:dyDescent="0.25">
      <c r="A44" s="22">
        <v>40</v>
      </c>
      <c r="B44" s="37" t="s">
        <v>31</v>
      </c>
      <c r="C44" s="24"/>
      <c r="D44" s="25"/>
      <c r="E44" s="25"/>
      <c r="F44" s="25">
        <f t="shared" si="7"/>
        <v>0</v>
      </c>
      <c r="G44" s="26">
        <v>0</v>
      </c>
      <c r="H44" s="26">
        <v>0</v>
      </c>
      <c r="I44" s="26">
        <v>0</v>
      </c>
      <c r="J44" s="26">
        <v>0</v>
      </c>
      <c r="K44" s="26">
        <v>0</v>
      </c>
      <c r="L44" s="26">
        <v>0</v>
      </c>
      <c r="M44" s="26">
        <v>0</v>
      </c>
      <c r="N44" s="26">
        <v>179.35663199999999</v>
      </c>
      <c r="O44" s="26">
        <v>179.35663199999999</v>
      </c>
      <c r="P44" s="26">
        <v>0</v>
      </c>
      <c r="Q44" s="26">
        <v>0</v>
      </c>
      <c r="R44" s="26">
        <v>0</v>
      </c>
      <c r="S44" s="26">
        <v>0</v>
      </c>
      <c r="T44" s="26">
        <v>0</v>
      </c>
      <c r="U44" s="26">
        <v>0</v>
      </c>
      <c r="V44" s="26">
        <v>0</v>
      </c>
      <c r="W44" s="26">
        <v>0.34834299999999996</v>
      </c>
      <c r="X44" s="26">
        <v>0.34834299999999996</v>
      </c>
      <c r="Y44" s="26">
        <v>0</v>
      </c>
      <c r="Z44" s="26">
        <v>179.70497499999999</v>
      </c>
      <c r="AA44" s="26">
        <v>179.70497499999999</v>
      </c>
      <c r="AB44" s="25">
        <v>0</v>
      </c>
      <c r="AC44" s="25">
        <v>0</v>
      </c>
      <c r="AD44" s="34"/>
      <c r="AE44" s="28" t="e">
        <f t="shared" si="3"/>
        <v>#DIV/0!</v>
      </c>
      <c r="AF44" s="28" t="e">
        <f t="shared" si="2"/>
        <v>#DIV/0!</v>
      </c>
    </row>
    <row r="45" spans="1:32" s="31" customFormat="1" ht="12.95" customHeight="1" x14ac:dyDescent="0.25">
      <c r="A45" s="3">
        <v>41</v>
      </c>
      <c r="B45" s="7" t="s">
        <v>30</v>
      </c>
      <c r="C45" s="29">
        <v>17760</v>
      </c>
      <c r="D45" s="6">
        <v>10230.859999999997</v>
      </c>
      <c r="E45" s="6">
        <f>SUM(E24:E44)</f>
        <v>14196.877503770473</v>
      </c>
      <c r="F45" s="6">
        <f t="shared" si="7"/>
        <v>3966.0175037704757</v>
      </c>
      <c r="G45" s="30">
        <v>9816.7199999999993</v>
      </c>
      <c r="H45" s="30">
        <v>10050.167055000002</v>
      </c>
      <c r="I45" s="30">
        <v>233.44705499999984</v>
      </c>
      <c r="J45" s="30">
        <v>8910.5999999999985</v>
      </c>
      <c r="K45" s="30">
        <v>20433.414621465407</v>
      </c>
      <c r="L45" s="30">
        <v>11522.814621465403</v>
      </c>
      <c r="M45" s="30">
        <v>33786.705399999999</v>
      </c>
      <c r="N45" s="30">
        <v>33124.291428860008</v>
      </c>
      <c r="O45" s="30">
        <v>-662.41397114000199</v>
      </c>
      <c r="P45" s="30">
        <v>0</v>
      </c>
      <c r="Q45" s="30">
        <v>0</v>
      </c>
      <c r="R45" s="30">
        <v>0</v>
      </c>
      <c r="S45" s="30">
        <v>0</v>
      </c>
      <c r="T45" s="30">
        <v>0</v>
      </c>
      <c r="U45" s="30">
        <v>0</v>
      </c>
      <c r="V45" s="30">
        <v>0</v>
      </c>
      <c r="W45" s="30">
        <v>365.85700706901571</v>
      </c>
      <c r="X45" s="30">
        <v>365.85700706901571</v>
      </c>
      <c r="Y45" s="30">
        <v>42697.30539999999</v>
      </c>
      <c r="Z45" s="30">
        <v>53923.563057394414</v>
      </c>
      <c r="AA45" s="30">
        <v>11226.257657394417</v>
      </c>
      <c r="AB45" s="6">
        <v>4.3494472084362181</v>
      </c>
      <c r="AC45" s="6">
        <v>5.3654394760102226</v>
      </c>
      <c r="AD45" s="34"/>
      <c r="AE45" s="28">
        <f t="shared" si="3"/>
        <v>38.76524069110981</v>
      </c>
      <c r="AF45" s="28">
        <f t="shared" si="2"/>
        <v>2.3780555521599864</v>
      </c>
    </row>
    <row r="46" spans="1:32" ht="21" customHeight="1" x14ac:dyDescent="0.25">
      <c r="A46" s="22">
        <v>42</v>
      </c>
      <c r="B46" s="38" t="s">
        <v>29</v>
      </c>
      <c r="C46" s="24">
        <v>152.66</v>
      </c>
      <c r="D46" s="25">
        <v>266.70999999999998</v>
      </c>
      <c r="E46" s="25">
        <v>294.21353228047997</v>
      </c>
      <c r="F46" s="25">
        <f t="shared" si="7"/>
        <v>27.503532280479988</v>
      </c>
      <c r="G46" s="26">
        <v>266.73</v>
      </c>
      <c r="H46" s="26">
        <v>294.21353228047997</v>
      </c>
      <c r="I46" s="26">
        <v>27.483532280480006</v>
      </c>
      <c r="J46" s="26">
        <v>96.300000000000011</v>
      </c>
      <c r="K46" s="26">
        <v>0</v>
      </c>
      <c r="L46" s="26">
        <v>-96.300000000000011</v>
      </c>
      <c r="M46" s="26">
        <v>1525.6956000000002</v>
      </c>
      <c r="N46" s="26">
        <v>1715.1272069649999</v>
      </c>
      <c r="O46" s="26">
        <v>189.4316069650001</v>
      </c>
      <c r="P46" s="26">
        <v>0</v>
      </c>
      <c r="Q46" s="26">
        <v>0</v>
      </c>
      <c r="R46" s="26">
        <v>0</v>
      </c>
      <c r="S46" s="26">
        <v>0</v>
      </c>
      <c r="T46" s="26">
        <v>0</v>
      </c>
      <c r="U46" s="26">
        <v>0</v>
      </c>
      <c r="V46" s="26">
        <v>0</v>
      </c>
      <c r="W46" s="26">
        <v>0</v>
      </c>
      <c r="X46" s="26">
        <v>0</v>
      </c>
      <c r="Y46" s="26">
        <v>1621.9956000000002</v>
      </c>
      <c r="Z46" s="26">
        <v>1715.1272069649999</v>
      </c>
      <c r="AA46" s="26">
        <v>93.131606964999719</v>
      </c>
      <c r="AB46" s="25">
        <v>6.0810392531773703</v>
      </c>
      <c r="AC46" s="25">
        <v>5.8295320193835716</v>
      </c>
      <c r="AD46" s="27" t="s">
        <v>113</v>
      </c>
      <c r="AE46" s="28">
        <f t="shared" si="3"/>
        <v>10.312148880986836</v>
      </c>
      <c r="AF46" s="28">
        <f t="shared" si="2"/>
        <v>10.303877434289358</v>
      </c>
    </row>
    <row r="47" spans="1:32" ht="21" customHeight="1" x14ac:dyDescent="0.25">
      <c r="A47" s="22">
        <v>43</v>
      </c>
      <c r="B47" s="38" t="s">
        <v>25</v>
      </c>
      <c r="C47" s="24">
        <v>3755.6260000000002</v>
      </c>
      <c r="D47" s="25">
        <v>7816.3099999999986</v>
      </c>
      <c r="E47" s="25">
        <v>7884.5317478784973</v>
      </c>
      <c r="F47" s="25">
        <f t="shared" si="7"/>
        <v>68.221747878498718</v>
      </c>
      <c r="G47" s="26">
        <v>7816.2900000000009</v>
      </c>
      <c r="H47" s="26">
        <v>7884.5317478784973</v>
      </c>
      <c r="I47" s="26">
        <v>68.241747878496909</v>
      </c>
      <c r="J47" s="26">
        <v>0</v>
      </c>
      <c r="K47" s="26">
        <v>0</v>
      </c>
      <c r="L47" s="26">
        <v>0</v>
      </c>
      <c r="M47" s="26">
        <v>33531.884100000003</v>
      </c>
      <c r="N47" s="26">
        <v>33385.620361890236</v>
      </c>
      <c r="O47" s="26">
        <v>-146.26373810976554</v>
      </c>
      <c r="P47" s="26">
        <v>0</v>
      </c>
      <c r="Q47" s="26">
        <v>0</v>
      </c>
      <c r="R47" s="26">
        <v>0</v>
      </c>
      <c r="S47" s="26">
        <v>0</v>
      </c>
      <c r="T47" s="26">
        <v>0</v>
      </c>
      <c r="U47" s="26">
        <v>0</v>
      </c>
      <c r="V47" s="26">
        <v>0</v>
      </c>
      <c r="W47" s="26">
        <v>274.32746034204109</v>
      </c>
      <c r="X47" s="26">
        <v>274.32746034204109</v>
      </c>
      <c r="Y47" s="26">
        <v>33531.884100000003</v>
      </c>
      <c r="Z47" s="26">
        <v>33659.94782223228</v>
      </c>
      <c r="AA47" s="26">
        <v>128.06372223227663</v>
      </c>
      <c r="AB47" s="25">
        <v>4.29</v>
      </c>
      <c r="AC47" s="25">
        <v>4.2691118380351769</v>
      </c>
      <c r="AD47" s="27"/>
      <c r="AE47" s="28">
        <f t="shared" si="3"/>
        <v>0.87281271953771955</v>
      </c>
      <c r="AF47" s="28">
        <f t="shared" si="2"/>
        <v>0.87307082872432951</v>
      </c>
    </row>
    <row r="48" spans="1:32" ht="21" customHeight="1" x14ac:dyDescent="0.25">
      <c r="A48" s="22">
        <v>44</v>
      </c>
      <c r="B48" s="38" t="s">
        <v>28</v>
      </c>
      <c r="C48" s="24">
        <v>3688</v>
      </c>
      <c r="D48" s="25">
        <v>7930.48</v>
      </c>
      <c r="E48" s="25">
        <v>7761.8955720689773</v>
      </c>
      <c r="F48" s="25">
        <f t="shared" si="7"/>
        <v>-168.58442793102222</v>
      </c>
      <c r="G48" s="26">
        <v>7930.5</v>
      </c>
      <c r="H48" s="26">
        <v>7761.8955720689773</v>
      </c>
      <c r="I48" s="26">
        <v>-168.60442793102288</v>
      </c>
      <c r="J48" s="26">
        <v>0</v>
      </c>
      <c r="K48" s="26">
        <v>0</v>
      </c>
      <c r="L48" s="26">
        <v>0</v>
      </c>
      <c r="M48" s="26">
        <v>36638.909999999996</v>
      </c>
      <c r="N48" s="26">
        <v>33690.887136852878</v>
      </c>
      <c r="O48" s="26">
        <v>-2948.0228631471218</v>
      </c>
      <c r="P48" s="26">
        <v>0</v>
      </c>
      <c r="Q48" s="26">
        <v>0</v>
      </c>
      <c r="R48" s="26">
        <v>0</v>
      </c>
      <c r="S48" s="26">
        <v>0</v>
      </c>
      <c r="T48" s="26">
        <v>0</v>
      </c>
      <c r="U48" s="26">
        <v>0</v>
      </c>
      <c r="V48" s="26">
        <v>0</v>
      </c>
      <c r="W48" s="26">
        <v>0</v>
      </c>
      <c r="X48" s="26">
        <v>0</v>
      </c>
      <c r="Y48" s="26">
        <v>36638.909999999996</v>
      </c>
      <c r="Z48" s="26">
        <v>33690.887136852878</v>
      </c>
      <c r="AA48" s="26">
        <v>-2948.0228631471182</v>
      </c>
      <c r="AB48" s="25">
        <v>4.6199999999999992</v>
      </c>
      <c r="AC48" s="25">
        <v>4.3405488806225181</v>
      </c>
      <c r="AD48" s="27"/>
      <c r="AE48" s="28">
        <f t="shared" si="3"/>
        <v>-2.1257783631132319</v>
      </c>
      <c r="AF48" s="28">
        <f t="shared" si="2"/>
        <v>-2.1260251930019911</v>
      </c>
    </row>
    <row r="49" spans="1:32" s="31" customFormat="1" ht="21" customHeight="1" x14ac:dyDescent="0.25">
      <c r="A49" s="3">
        <v>45</v>
      </c>
      <c r="B49" s="7" t="s">
        <v>27</v>
      </c>
      <c r="C49" s="29">
        <v>7596.2860000000001</v>
      </c>
      <c r="D49" s="6">
        <v>16013.499999999998</v>
      </c>
      <c r="E49" s="6">
        <f>SUM(E46:E48)</f>
        <v>15940.640852227954</v>
      </c>
      <c r="F49" s="6">
        <f>E49-D49</f>
        <v>-72.859147772043798</v>
      </c>
      <c r="G49" s="30">
        <v>16013.52</v>
      </c>
      <c r="H49" s="30">
        <v>15940.640852227954</v>
      </c>
      <c r="I49" s="30">
        <v>-72.879147772045968</v>
      </c>
      <c r="J49" s="30">
        <v>96.300000000000011</v>
      </c>
      <c r="K49" s="30">
        <v>0</v>
      </c>
      <c r="L49" s="30">
        <v>-96.300000000000011</v>
      </c>
      <c r="M49" s="30">
        <v>71696.489700000006</v>
      </c>
      <c r="N49" s="30">
        <v>68791.634705708115</v>
      </c>
      <c r="O49" s="30">
        <v>-2904.8549942918871</v>
      </c>
      <c r="P49" s="30">
        <v>0</v>
      </c>
      <c r="Q49" s="30">
        <v>0</v>
      </c>
      <c r="R49" s="30">
        <v>0</v>
      </c>
      <c r="S49" s="30">
        <v>0</v>
      </c>
      <c r="T49" s="30">
        <v>0</v>
      </c>
      <c r="U49" s="30">
        <v>0</v>
      </c>
      <c r="V49" s="30">
        <v>0</v>
      </c>
      <c r="W49" s="30">
        <v>274.32746034204109</v>
      </c>
      <c r="X49" s="30">
        <v>274.32746034204109</v>
      </c>
      <c r="Y49" s="30">
        <v>71792.789700000008</v>
      </c>
      <c r="Z49" s="30">
        <v>69065.962166050158</v>
      </c>
      <c r="AA49" s="30">
        <v>-2726.8275339498505</v>
      </c>
      <c r="AB49" s="6">
        <v>4.4832610007044051</v>
      </c>
      <c r="AC49" s="6">
        <v>4.3326967093921516</v>
      </c>
      <c r="AD49" s="27"/>
      <c r="AE49" s="28">
        <f t="shared" si="3"/>
        <v>-0.45498577932396916</v>
      </c>
      <c r="AF49" s="28">
        <f t="shared" si="2"/>
        <v>-0.45511010553610926</v>
      </c>
    </row>
    <row r="50" spans="1:32" s="31" customFormat="1" ht="21" customHeight="1" x14ac:dyDescent="0.25">
      <c r="A50" s="22">
        <v>46</v>
      </c>
      <c r="B50" s="23" t="s">
        <v>26</v>
      </c>
      <c r="C50" s="39"/>
      <c r="D50" s="25">
        <v>4191.2700000000004</v>
      </c>
      <c r="E50" s="26">
        <v>67.589929999999995</v>
      </c>
      <c r="F50" s="25">
        <f t="shared" si="7"/>
        <v>-4123.6800700000003</v>
      </c>
      <c r="G50" s="26">
        <v>4191.3100000000004</v>
      </c>
      <c r="H50" s="26">
        <v>67.589929999999995</v>
      </c>
      <c r="I50" s="26">
        <v>-4123.7200700000003</v>
      </c>
      <c r="J50" s="26">
        <v>0</v>
      </c>
      <c r="K50" s="26">
        <v>0</v>
      </c>
      <c r="L50" s="26">
        <v>0</v>
      </c>
      <c r="M50" s="26">
        <v>10436.361900000002</v>
      </c>
      <c r="N50" s="26">
        <v>168.29892599999999</v>
      </c>
      <c r="O50" s="26">
        <v>-10268.062974000002</v>
      </c>
      <c r="P50" s="26">
        <v>0</v>
      </c>
      <c r="Q50" s="26">
        <v>0</v>
      </c>
      <c r="R50" s="26">
        <v>0</v>
      </c>
      <c r="S50" s="26">
        <v>0</v>
      </c>
      <c r="T50" s="26">
        <v>0</v>
      </c>
      <c r="U50" s="26">
        <v>0</v>
      </c>
      <c r="V50" s="26">
        <v>0</v>
      </c>
      <c r="W50" s="26">
        <v>0</v>
      </c>
      <c r="X50" s="26">
        <v>0</v>
      </c>
      <c r="Y50" s="26">
        <v>10436.361900000002</v>
      </c>
      <c r="Z50" s="26">
        <v>168.29892599999999</v>
      </c>
      <c r="AA50" s="26">
        <v>-10268.062974000002</v>
      </c>
      <c r="AB50" s="25">
        <v>2.4900000000000002</v>
      </c>
      <c r="AC50" s="25">
        <v>2.4900000044385311</v>
      </c>
      <c r="AD50" s="27"/>
      <c r="AE50" s="28">
        <f t="shared" si="3"/>
        <v>-98.387363973210981</v>
      </c>
      <c r="AF50" s="28">
        <f t="shared" si="2"/>
        <v>-98.387379363492556</v>
      </c>
    </row>
    <row r="51" spans="1:32" s="31" customFormat="1" ht="21" customHeight="1" x14ac:dyDescent="0.25">
      <c r="A51" s="3">
        <v>47</v>
      </c>
      <c r="B51" s="7" t="s">
        <v>25</v>
      </c>
      <c r="C51" s="29"/>
      <c r="D51" s="6">
        <v>4191.2700000000004</v>
      </c>
      <c r="E51" s="6">
        <f t="shared" ref="E51:F51" si="8">E50</f>
        <v>67.589929999999995</v>
      </c>
      <c r="F51" s="6">
        <f t="shared" si="8"/>
        <v>-4123.6800700000003</v>
      </c>
      <c r="G51" s="30">
        <v>4191.3100000000004</v>
      </c>
      <c r="H51" s="30">
        <v>67.589929999999995</v>
      </c>
      <c r="I51" s="30">
        <v>-4123.7200700000003</v>
      </c>
      <c r="J51" s="30">
        <v>0</v>
      </c>
      <c r="K51" s="30">
        <v>0</v>
      </c>
      <c r="L51" s="30">
        <v>0</v>
      </c>
      <c r="M51" s="30">
        <v>10436.361900000002</v>
      </c>
      <c r="N51" s="30">
        <v>168.29892599999999</v>
      </c>
      <c r="O51" s="30">
        <v>-10268.062974000002</v>
      </c>
      <c r="P51" s="30">
        <v>0</v>
      </c>
      <c r="Q51" s="30">
        <v>0</v>
      </c>
      <c r="R51" s="30">
        <v>0</v>
      </c>
      <c r="S51" s="30">
        <v>0</v>
      </c>
      <c r="T51" s="30">
        <v>0</v>
      </c>
      <c r="U51" s="30">
        <v>0</v>
      </c>
      <c r="V51" s="30">
        <v>0</v>
      </c>
      <c r="W51" s="30">
        <v>0</v>
      </c>
      <c r="X51" s="30">
        <v>0</v>
      </c>
      <c r="Y51" s="30">
        <v>10436.361900000002</v>
      </c>
      <c r="Z51" s="30">
        <v>168.29892599999999</v>
      </c>
      <c r="AA51" s="30">
        <v>-10268.062974000002</v>
      </c>
      <c r="AB51" s="6">
        <v>2.4900000000000002</v>
      </c>
      <c r="AC51" s="6">
        <v>2.4900000044385311</v>
      </c>
      <c r="AD51" s="27"/>
      <c r="AE51" s="28">
        <f t="shared" si="3"/>
        <v>-98.387363973210981</v>
      </c>
      <c r="AF51" s="28">
        <f t="shared" si="2"/>
        <v>-98.387379363492556</v>
      </c>
    </row>
    <row r="52" spans="1:32" ht="24.75" customHeight="1" x14ac:dyDescent="0.25">
      <c r="A52" s="22">
        <v>48</v>
      </c>
      <c r="B52" s="38" t="s">
        <v>24</v>
      </c>
      <c r="C52" s="24">
        <v>1600</v>
      </c>
      <c r="D52" s="25">
        <v>7862.9800000000005</v>
      </c>
      <c r="E52" s="25">
        <f>VLOOKUP(B52,'[1]Mar 26 '!$A$4:$E$41,5,0)</f>
        <v>8199.4966560000012</v>
      </c>
      <c r="F52" s="25">
        <f t="shared" si="7"/>
        <v>336.51665600000069</v>
      </c>
      <c r="G52" s="26">
        <v>7534.2699999999995</v>
      </c>
      <c r="H52" s="26">
        <v>7075.826</v>
      </c>
      <c r="I52" s="26">
        <v>-458.44399999999996</v>
      </c>
      <c r="J52" s="26">
        <v>11115.599999999999</v>
      </c>
      <c r="K52" s="26">
        <v>11473.74872999</v>
      </c>
      <c r="L52" s="26">
        <v>358.14872999000016</v>
      </c>
      <c r="M52" s="26">
        <v>28630.225999999991</v>
      </c>
      <c r="N52" s="26">
        <v>27803.000665989999</v>
      </c>
      <c r="O52" s="26">
        <v>-827.22533400999873</v>
      </c>
      <c r="P52" s="26">
        <v>0</v>
      </c>
      <c r="Q52" s="26">
        <v>0</v>
      </c>
      <c r="R52" s="26">
        <v>0</v>
      </c>
      <c r="S52" s="26">
        <v>0</v>
      </c>
      <c r="T52" s="26">
        <v>0</v>
      </c>
      <c r="U52" s="26">
        <v>0</v>
      </c>
      <c r="V52" s="26">
        <v>0</v>
      </c>
      <c r="W52" s="26">
        <v>0</v>
      </c>
      <c r="X52" s="26">
        <v>0</v>
      </c>
      <c r="Y52" s="26">
        <v>39745.825999999986</v>
      </c>
      <c r="Z52" s="26">
        <v>39276.749395979998</v>
      </c>
      <c r="AA52" s="26">
        <v>-469.07660401998874</v>
      </c>
      <c r="AB52" s="25">
        <v>5.2753386857651758</v>
      </c>
      <c r="AC52" s="25">
        <v>5.5508359583715032</v>
      </c>
      <c r="AD52" s="34" t="s">
        <v>115</v>
      </c>
      <c r="AE52" s="28">
        <f t="shared" si="3"/>
        <v>4.2797597857301009</v>
      </c>
      <c r="AF52" s="28">
        <f t="shared" si="2"/>
        <v>-6.0847832636738524</v>
      </c>
    </row>
    <row r="53" spans="1:32" ht="24.75" customHeight="1" x14ac:dyDescent="0.25">
      <c r="A53" s="22">
        <v>49</v>
      </c>
      <c r="B53" s="38" t="s">
        <v>23</v>
      </c>
      <c r="C53" s="24">
        <v>800</v>
      </c>
      <c r="D53" s="25">
        <v>4623.55</v>
      </c>
      <c r="E53" s="25">
        <f>VLOOKUP(B53,'[1]Mar 26 '!$A$4:$E$41,5,0)</f>
        <v>4841.4943200000007</v>
      </c>
      <c r="F53" s="25">
        <f t="shared" si="7"/>
        <v>217.94432000000052</v>
      </c>
      <c r="G53" s="26">
        <v>4623.1400000000003</v>
      </c>
      <c r="H53" s="26">
        <v>4193.0780199999999</v>
      </c>
      <c r="I53" s="26">
        <v>-430.06197999999995</v>
      </c>
      <c r="J53" s="26">
        <v>11233.4</v>
      </c>
      <c r="K53" s="26">
        <v>11762.92529404</v>
      </c>
      <c r="L53" s="26">
        <v>529.52529403999984</v>
      </c>
      <c r="M53" s="26">
        <v>14794.047999999999</v>
      </c>
      <c r="N53" s="26">
        <v>14907.085340009999</v>
      </c>
      <c r="O53" s="26">
        <v>113.03734000999884</v>
      </c>
      <c r="P53" s="26">
        <v>0</v>
      </c>
      <c r="Q53" s="26">
        <v>0</v>
      </c>
      <c r="R53" s="26">
        <v>0</v>
      </c>
      <c r="S53" s="26">
        <v>0</v>
      </c>
      <c r="T53" s="26">
        <v>0</v>
      </c>
      <c r="U53" s="26">
        <v>0</v>
      </c>
      <c r="V53" s="26">
        <v>0</v>
      </c>
      <c r="W53" s="26">
        <v>0</v>
      </c>
      <c r="X53" s="26">
        <v>0</v>
      </c>
      <c r="Y53" s="26">
        <v>26027.447999999997</v>
      </c>
      <c r="Z53" s="26">
        <v>26670.010634049999</v>
      </c>
      <c r="AA53" s="26">
        <v>642.56263405000209</v>
      </c>
      <c r="AB53" s="25">
        <v>5.6298204250790578</v>
      </c>
      <c r="AC53" s="25">
        <v>6.3604851869772743</v>
      </c>
      <c r="AD53" s="34"/>
      <c r="AE53" s="28">
        <f t="shared" si="3"/>
        <v>4.713787457689449</v>
      </c>
      <c r="AF53" s="28">
        <f t="shared" si="2"/>
        <v>-9.3023784700441681</v>
      </c>
    </row>
    <row r="54" spans="1:32" ht="24.75" customHeight="1" x14ac:dyDescent="0.25">
      <c r="A54" s="22">
        <v>50</v>
      </c>
      <c r="B54" s="38" t="s">
        <v>22</v>
      </c>
      <c r="C54" s="24">
        <v>216</v>
      </c>
      <c r="D54" s="25">
        <v>0</v>
      </c>
      <c r="E54" s="25">
        <v>0</v>
      </c>
      <c r="F54" s="25">
        <f t="shared" si="7"/>
        <v>0</v>
      </c>
      <c r="G54" s="26">
        <v>0</v>
      </c>
      <c r="H54" s="26">
        <v>0</v>
      </c>
      <c r="I54" s="26">
        <v>0</v>
      </c>
      <c r="J54" s="26">
        <v>140</v>
      </c>
      <c r="K54" s="26">
        <v>154.94796500000001</v>
      </c>
      <c r="L54" s="26">
        <v>14.947964999999998</v>
      </c>
      <c r="M54" s="26">
        <v>0</v>
      </c>
      <c r="N54" s="26">
        <v>0</v>
      </c>
      <c r="O54" s="26">
        <v>0</v>
      </c>
      <c r="P54" s="26">
        <v>0</v>
      </c>
      <c r="Q54" s="26">
        <v>0</v>
      </c>
      <c r="R54" s="26">
        <v>0</v>
      </c>
      <c r="S54" s="26">
        <v>0</v>
      </c>
      <c r="T54" s="26">
        <v>0</v>
      </c>
      <c r="U54" s="26">
        <v>0</v>
      </c>
      <c r="V54" s="26">
        <v>0</v>
      </c>
      <c r="W54" s="26">
        <v>0</v>
      </c>
      <c r="X54" s="26">
        <v>0</v>
      </c>
      <c r="Y54" s="26">
        <v>140</v>
      </c>
      <c r="Z54" s="26">
        <v>154.94796500000001</v>
      </c>
      <c r="AA54" s="26">
        <v>14.947965000000011</v>
      </c>
      <c r="AB54" s="25">
        <v>0</v>
      </c>
      <c r="AC54" s="25">
        <v>0</v>
      </c>
      <c r="AD54" s="34"/>
      <c r="AE54" s="28" t="e">
        <f t="shared" si="3"/>
        <v>#DIV/0!</v>
      </c>
      <c r="AF54" s="28" t="e">
        <f t="shared" si="2"/>
        <v>#DIV/0!</v>
      </c>
    </row>
    <row r="55" spans="1:32" ht="24.75" customHeight="1" x14ac:dyDescent="0.25">
      <c r="A55" s="22">
        <v>51</v>
      </c>
      <c r="B55" s="14" t="s">
        <v>21</v>
      </c>
      <c r="C55" s="24"/>
      <c r="D55" s="25"/>
      <c r="E55" s="25">
        <v>0</v>
      </c>
      <c r="F55" s="25">
        <f t="shared" si="7"/>
        <v>0</v>
      </c>
      <c r="G55" s="26">
        <v>0</v>
      </c>
      <c r="H55" s="26">
        <v>21.333616999999997</v>
      </c>
      <c r="I55" s="26">
        <v>21.333616999999997</v>
      </c>
      <c r="J55" s="26">
        <v>0</v>
      </c>
      <c r="K55" s="26">
        <v>0</v>
      </c>
      <c r="L55" s="26">
        <v>0</v>
      </c>
      <c r="M55" s="26">
        <v>0</v>
      </c>
      <c r="N55" s="26">
        <v>166.118595</v>
      </c>
      <c r="O55" s="26">
        <v>166.118595</v>
      </c>
      <c r="P55" s="26">
        <v>0</v>
      </c>
      <c r="Q55" s="26">
        <v>0</v>
      </c>
      <c r="R55" s="26">
        <v>0</v>
      </c>
      <c r="S55" s="26">
        <v>0</v>
      </c>
      <c r="T55" s="26">
        <v>0</v>
      </c>
      <c r="U55" s="26">
        <v>0</v>
      </c>
      <c r="V55" s="26">
        <v>0</v>
      </c>
      <c r="W55" s="26">
        <v>0</v>
      </c>
      <c r="X55" s="26">
        <v>0</v>
      </c>
      <c r="Y55" s="26">
        <v>0</v>
      </c>
      <c r="Z55" s="26">
        <v>166.118595</v>
      </c>
      <c r="AA55" s="26">
        <v>166.118595</v>
      </c>
      <c r="AB55" s="25">
        <v>0</v>
      </c>
      <c r="AC55" s="25">
        <v>7.7867056017739529</v>
      </c>
      <c r="AD55" s="34"/>
      <c r="AE55" s="28" t="e">
        <f t="shared" si="3"/>
        <v>#DIV/0!</v>
      </c>
      <c r="AF55" s="28" t="e">
        <f t="shared" si="2"/>
        <v>#DIV/0!</v>
      </c>
    </row>
    <row r="56" spans="1:32" ht="24.75" customHeight="1" x14ac:dyDescent="0.25">
      <c r="A56" s="3">
        <v>52</v>
      </c>
      <c r="B56" s="7" t="s">
        <v>20</v>
      </c>
      <c r="C56" s="29">
        <v>2616</v>
      </c>
      <c r="D56" s="6">
        <v>12486.53</v>
      </c>
      <c r="E56" s="6">
        <f t="shared" ref="E56:F56" si="9">SUM(E52:E55)</f>
        <v>13040.990976000001</v>
      </c>
      <c r="F56" s="6">
        <f t="shared" si="9"/>
        <v>554.46097600000121</v>
      </c>
      <c r="G56" s="30">
        <v>12157.41</v>
      </c>
      <c r="H56" s="30">
        <v>11290.237637</v>
      </c>
      <c r="I56" s="30">
        <v>-867.1723629999999</v>
      </c>
      <c r="J56" s="30">
        <v>22489</v>
      </c>
      <c r="K56" s="30">
        <v>23391.621989029998</v>
      </c>
      <c r="L56" s="30">
        <v>902.62198903000001</v>
      </c>
      <c r="M56" s="30">
        <v>43424.27399999999</v>
      </c>
      <c r="N56" s="30">
        <v>42876.204600999998</v>
      </c>
      <c r="O56" s="30">
        <v>-548.06939899999986</v>
      </c>
      <c r="P56" s="30">
        <v>0</v>
      </c>
      <c r="Q56" s="30">
        <v>0</v>
      </c>
      <c r="R56" s="30">
        <v>0</v>
      </c>
      <c r="S56" s="30">
        <v>0</v>
      </c>
      <c r="T56" s="30">
        <v>0</v>
      </c>
      <c r="U56" s="30">
        <v>0</v>
      </c>
      <c r="V56" s="30">
        <v>0</v>
      </c>
      <c r="W56" s="30">
        <v>0</v>
      </c>
      <c r="X56" s="30">
        <v>0</v>
      </c>
      <c r="Y56" s="30">
        <v>65913.273999999976</v>
      </c>
      <c r="Z56" s="30">
        <v>66267.826590030003</v>
      </c>
      <c r="AA56" s="30">
        <v>354.55259003001333</v>
      </c>
      <c r="AB56" s="6">
        <v>5.4216542832725043</v>
      </c>
      <c r="AC56" s="6">
        <v>5.8694802289067178</v>
      </c>
      <c r="AD56" s="34"/>
      <c r="AE56" s="28">
        <f t="shared" si="3"/>
        <v>4.4404728615556213</v>
      </c>
      <c r="AF56" s="28">
        <f t="shared" si="2"/>
        <v>-7.1328709239879204</v>
      </c>
    </row>
    <row r="57" spans="1:32" ht="17.25" customHeight="1" x14ac:dyDescent="0.25">
      <c r="A57" s="22">
        <v>53</v>
      </c>
      <c r="B57" s="47" t="s">
        <v>119</v>
      </c>
      <c r="C57" s="24">
        <v>230.55</v>
      </c>
      <c r="D57" s="25">
        <v>1717.12</v>
      </c>
      <c r="E57" s="25">
        <f>VLOOKUP(B57,'[1]Mar 26 '!$A$4:$E$41,5,0)</f>
        <v>1779.5</v>
      </c>
      <c r="F57" s="25">
        <f t="shared" si="7"/>
        <v>62.380000000000109</v>
      </c>
      <c r="G57" s="26">
        <v>1717.1399999999999</v>
      </c>
      <c r="H57" s="26">
        <v>1648.4727659900002</v>
      </c>
      <c r="I57" s="26">
        <v>-68.667234009999987</v>
      </c>
      <c r="J57" s="26">
        <v>2489.1000000000004</v>
      </c>
      <c r="K57" s="26">
        <v>2503.4567360000001</v>
      </c>
      <c r="L57" s="26">
        <v>14.356735999999856</v>
      </c>
      <c r="M57" s="26">
        <v>4395.8784000000005</v>
      </c>
      <c r="N57" s="26">
        <v>4636.9459619999998</v>
      </c>
      <c r="O57" s="26">
        <v>241.06756199999973</v>
      </c>
      <c r="P57" s="26">
        <v>0</v>
      </c>
      <c r="Q57" s="26">
        <v>0</v>
      </c>
      <c r="R57" s="26">
        <v>0</v>
      </c>
      <c r="S57" s="26">
        <v>0</v>
      </c>
      <c r="T57" s="26">
        <v>0</v>
      </c>
      <c r="U57" s="26">
        <v>0</v>
      </c>
      <c r="V57" s="26">
        <v>0</v>
      </c>
      <c r="W57" s="26">
        <v>105.161846</v>
      </c>
      <c r="X57" s="26">
        <v>105.161846</v>
      </c>
      <c r="Y57" s="26">
        <v>6884.9784000000009</v>
      </c>
      <c r="Z57" s="26">
        <v>7245.5645439999998</v>
      </c>
      <c r="AA57" s="26">
        <v>360.58614399999897</v>
      </c>
      <c r="AB57" s="25">
        <v>4.0095614801355755</v>
      </c>
      <c r="AC57" s="25">
        <v>4.3953195305890498</v>
      </c>
      <c r="AD57" s="34" t="s">
        <v>114</v>
      </c>
      <c r="AE57" s="28">
        <f t="shared" si="3"/>
        <v>3.6328270592620266</v>
      </c>
      <c r="AF57" s="28">
        <f t="shared" si="2"/>
        <v>-3.9989304314150274</v>
      </c>
    </row>
    <row r="58" spans="1:32" ht="25.5" x14ac:dyDescent="0.25">
      <c r="A58" s="22">
        <v>54</v>
      </c>
      <c r="B58" s="47" t="s">
        <v>120</v>
      </c>
      <c r="C58" s="24">
        <v>500</v>
      </c>
      <c r="D58" s="25">
        <v>3536.8499999999995</v>
      </c>
      <c r="E58" s="25">
        <v>3974.1</v>
      </c>
      <c r="F58" s="25">
        <f t="shared" si="7"/>
        <v>437.25000000000045</v>
      </c>
      <c r="G58" s="26">
        <v>3536.8499999999995</v>
      </c>
      <c r="H58" s="26">
        <v>3863.7076239900011</v>
      </c>
      <c r="I58" s="26">
        <v>326.85762399000004</v>
      </c>
      <c r="J58" s="26">
        <v>6104.7000000000007</v>
      </c>
      <c r="K58" s="26">
        <v>6612.0184449999997</v>
      </c>
      <c r="L58" s="26">
        <v>507.31844499999994</v>
      </c>
      <c r="M58" s="26">
        <v>8806.7564999999995</v>
      </c>
      <c r="N58" s="26">
        <v>8728.9897619999974</v>
      </c>
      <c r="O58" s="26">
        <v>-77.766738000000856</v>
      </c>
      <c r="P58" s="26">
        <v>0</v>
      </c>
      <c r="Q58" s="26">
        <v>0</v>
      </c>
      <c r="R58" s="26">
        <v>0</v>
      </c>
      <c r="S58" s="26">
        <v>0</v>
      </c>
      <c r="T58" s="26">
        <v>0</v>
      </c>
      <c r="U58" s="26">
        <v>0</v>
      </c>
      <c r="V58" s="26">
        <v>0</v>
      </c>
      <c r="W58" s="26">
        <v>218.93346199999999</v>
      </c>
      <c r="X58" s="26">
        <v>218.93346199999999</v>
      </c>
      <c r="Y58" s="26">
        <v>14911.4565</v>
      </c>
      <c r="Z58" s="26">
        <v>15559.941668999998</v>
      </c>
      <c r="AA58" s="26">
        <v>648.48516899999777</v>
      </c>
      <c r="AB58" s="25">
        <v>4.2160273972602749</v>
      </c>
      <c r="AC58" s="25">
        <v>4.0272047430264521</v>
      </c>
      <c r="AD58" s="34"/>
      <c r="AE58" s="28">
        <f t="shared" si="3"/>
        <v>12.362695618983008</v>
      </c>
      <c r="AF58" s="28">
        <f t="shared" si="2"/>
        <v>9.2414895737732738</v>
      </c>
    </row>
    <row r="59" spans="1:32" ht="25.5" x14ac:dyDescent="0.25">
      <c r="A59" s="22">
        <v>55</v>
      </c>
      <c r="B59" s="47" t="s">
        <v>19</v>
      </c>
      <c r="C59" s="24">
        <v>625</v>
      </c>
      <c r="D59" s="25">
        <v>4421.0600000000004</v>
      </c>
      <c r="E59" s="25">
        <v>3557.0790000000002</v>
      </c>
      <c r="F59" s="25">
        <f t="shared" si="7"/>
        <v>-863.98100000000022</v>
      </c>
      <c r="G59" s="26">
        <v>4421.1099999999997</v>
      </c>
      <c r="H59" s="26">
        <v>3359.922896</v>
      </c>
      <c r="I59" s="26">
        <v>-1061.1871039999999</v>
      </c>
      <c r="J59" s="26">
        <v>7250.1000000000013</v>
      </c>
      <c r="K59" s="26">
        <v>5452.5044049999997</v>
      </c>
      <c r="L59" s="26">
        <v>-1797.5955949999998</v>
      </c>
      <c r="M59" s="26">
        <v>11318.0416</v>
      </c>
      <c r="N59" s="26">
        <v>8546.2472819999984</v>
      </c>
      <c r="O59" s="26">
        <v>-2771.7943180000007</v>
      </c>
      <c r="P59" s="26">
        <v>0</v>
      </c>
      <c r="Q59" s="26">
        <v>0</v>
      </c>
      <c r="R59" s="26">
        <v>0</v>
      </c>
      <c r="S59" s="26">
        <v>0</v>
      </c>
      <c r="T59" s="26">
        <v>0</v>
      </c>
      <c r="U59" s="26">
        <v>0</v>
      </c>
      <c r="V59" s="26">
        <v>0</v>
      </c>
      <c r="W59" s="26">
        <v>121.707876</v>
      </c>
      <c r="X59" s="26">
        <v>121.707876</v>
      </c>
      <c r="Y59" s="26">
        <v>18568.141600000003</v>
      </c>
      <c r="Z59" s="26">
        <v>14120.459562999999</v>
      </c>
      <c r="AA59" s="26">
        <v>-4447.6820370000041</v>
      </c>
      <c r="AB59" s="25">
        <v>4.1998822920035925</v>
      </c>
      <c r="AC59" s="25">
        <v>4.2026141670722428</v>
      </c>
      <c r="AD59" s="34"/>
      <c r="AE59" s="28">
        <f t="shared" si="3"/>
        <v>-19.542394810294368</v>
      </c>
      <c r="AF59" s="28">
        <f t="shared" si="2"/>
        <v>-24.002730174096548</v>
      </c>
    </row>
    <row r="60" spans="1:32" ht="25.5" x14ac:dyDescent="0.25">
      <c r="A60" s="22">
        <v>56</v>
      </c>
      <c r="B60" s="47" t="s">
        <v>18</v>
      </c>
      <c r="C60" s="24">
        <v>125</v>
      </c>
      <c r="D60" s="25">
        <v>0</v>
      </c>
      <c r="E60" s="25">
        <f>VLOOKUP(B60,'[1]Mar 26 '!$A$4:$E$41,5,0)</f>
        <v>806.34</v>
      </c>
      <c r="F60" s="25">
        <f t="shared" si="7"/>
        <v>806.34</v>
      </c>
      <c r="G60" s="26">
        <v>0</v>
      </c>
      <c r="H60" s="26">
        <v>702.03280900000004</v>
      </c>
      <c r="I60" s="26">
        <v>702.03280900000004</v>
      </c>
      <c r="J60" s="26">
        <v>0</v>
      </c>
      <c r="K60" s="26">
        <v>1344.9984489999997</v>
      </c>
      <c r="L60" s="26">
        <v>1344.9984489999997</v>
      </c>
      <c r="M60" s="26">
        <v>0</v>
      </c>
      <c r="N60" s="26">
        <v>1584.3267920000001</v>
      </c>
      <c r="O60" s="26">
        <v>1584.3267920000001</v>
      </c>
      <c r="P60" s="26">
        <v>0</v>
      </c>
      <c r="Q60" s="26">
        <v>0</v>
      </c>
      <c r="R60" s="26">
        <v>0</v>
      </c>
      <c r="S60" s="26">
        <v>0</v>
      </c>
      <c r="T60" s="26">
        <v>0</v>
      </c>
      <c r="U60" s="26">
        <v>0</v>
      </c>
      <c r="V60" s="26">
        <v>0</v>
      </c>
      <c r="W60" s="26">
        <v>36.097321999999998</v>
      </c>
      <c r="X60" s="26">
        <v>36.097321999999998</v>
      </c>
      <c r="Y60" s="26">
        <v>0</v>
      </c>
      <c r="Z60" s="26">
        <v>2965.4225630000001</v>
      </c>
      <c r="AA60" s="26">
        <v>2965.4225630000001</v>
      </c>
      <c r="AB60" s="25">
        <v>0</v>
      </c>
      <c r="AC60" s="25">
        <v>4.224051248009407</v>
      </c>
      <c r="AD60" s="34"/>
      <c r="AE60" s="28" t="e">
        <f t="shared" si="3"/>
        <v>#DIV/0!</v>
      </c>
      <c r="AF60" s="28" t="e">
        <f t="shared" si="2"/>
        <v>#DIV/0!</v>
      </c>
    </row>
    <row r="61" spans="1:32" ht="17.25" customHeight="1" x14ac:dyDescent="0.25">
      <c r="A61" s="22">
        <v>57</v>
      </c>
      <c r="B61" s="38" t="s">
        <v>17</v>
      </c>
      <c r="C61" s="24">
        <v>1040</v>
      </c>
      <c r="D61" s="25">
        <v>5151.9400000000005</v>
      </c>
      <c r="E61" s="25">
        <f>VLOOKUP(B61,'[1]Mar 26 '!$A$4:$E$41,5,0)</f>
        <v>5864.6150159999997</v>
      </c>
      <c r="F61" s="25">
        <f t="shared" si="7"/>
        <v>712.67501599999923</v>
      </c>
      <c r="G61" s="26">
        <v>5110.130000000001</v>
      </c>
      <c r="H61" s="26">
        <v>5171.0621999999994</v>
      </c>
      <c r="I61" s="26">
        <v>60.932199999999938</v>
      </c>
      <c r="J61" s="26">
        <v>7873.2000000000016</v>
      </c>
      <c r="K61" s="26">
        <v>8860.5597640000015</v>
      </c>
      <c r="L61" s="26">
        <v>987.35976399999959</v>
      </c>
      <c r="M61" s="26">
        <v>17783.252400000001</v>
      </c>
      <c r="N61" s="26">
        <v>18520.136476990003</v>
      </c>
      <c r="O61" s="26">
        <v>736.88407699000072</v>
      </c>
      <c r="P61" s="26">
        <v>0</v>
      </c>
      <c r="Q61" s="26">
        <v>0</v>
      </c>
      <c r="R61" s="26">
        <v>0</v>
      </c>
      <c r="S61" s="26">
        <v>0</v>
      </c>
      <c r="T61" s="26">
        <v>0</v>
      </c>
      <c r="U61" s="26">
        <v>0</v>
      </c>
      <c r="V61" s="26">
        <v>0</v>
      </c>
      <c r="W61" s="26">
        <v>0</v>
      </c>
      <c r="X61" s="26">
        <v>0</v>
      </c>
      <c r="Y61" s="26">
        <v>25656.452400000002</v>
      </c>
      <c r="Z61" s="26">
        <v>27380.696240990004</v>
      </c>
      <c r="AA61" s="26">
        <v>1724.2438409900024</v>
      </c>
      <c r="AB61" s="25">
        <v>5.0207044439182562</v>
      </c>
      <c r="AC61" s="25">
        <v>5.2949848951710559</v>
      </c>
      <c r="AD61" s="34"/>
      <c r="AE61" s="28">
        <f t="shared" si="3"/>
        <v>13.833138895251093</v>
      </c>
      <c r="AF61" s="28">
        <f t="shared" si="2"/>
        <v>1.1923806243676762</v>
      </c>
    </row>
    <row r="62" spans="1:32" s="31" customFormat="1" ht="18.75" customHeight="1" x14ac:dyDescent="0.25">
      <c r="A62" s="3">
        <v>58</v>
      </c>
      <c r="B62" s="7" t="s">
        <v>16</v>
      </c>
      <c r="C62" s="29">
        <v>2520.5500000000002</v>
      </c>
      <c r="D62" s="6">
        <v>14826.97</v>
      </c>
      <c r="E62" s="6">
        <f t="shared" ref="E62:F62" si="10">SUM(E57:E61)</f>
        <v>15981.634016</v>
      </c>
      <c r="F62" s="6">
        <f t="shared" si="10"/>
        <v>1154.6640159999997</v>
      </c>
      <c r="G62" s="30">
        <v>14785.23</v>
      </c>
      <c r="H62" s="30">
        <v>14745.19829498</v>
      </c>
      <c r="I62" s="30">
        <v>-40.031705019999805</v>
      </c>
      <c r="J62" s="30">
        <v>23717.100000000002</v>
      </c>
      <c r="K62" s="30">
        <v>24773.537799000002</v>
      </c>
      <c r="L62" s="30">
        <v>1056.4377989999994</v>
      </c>
      <c r="M62" s="30">
        <v>42303.928899999999</v>
      </c>
      <c r="N62" s="30">
        <v>42016.646274989995</v>
      </c>
      <c r="O62" s="30">
        <v>-287.28262501000086</v>
      </c>
      <c r="P62" s="30">
        <v>0</v>
      </c>
      <c r="Q62" s="30">
        <v>0</v>
      </c>
      <c r="R62" s="30">
        <v>0</v>
      </c>
      <c r="S62" s="30">
        <v>0</v>
      </c>
      <c r="T62" s="30">
        <v>0</v>
      </c>
      <c r="U62" s="30">
        <v>0</v>
      </c>
      <c r="V62" s="30">
        <v>0</v>
      </c>
      <c r="W62" s="30">
        <v>481.90050600000001</v>
      </c>
      <c r="X62" s="30">
        <v>481.90050600000001</v>
      </c>
      <c r="Y62" s="30">
        <v>66021.028900000005</v>
      </c>
      <c r="Z62" s="30">
        <v>67272.084579989998</v>
      </c>
      <c r="AA62" s="30">
        <v>1251.0556799899932</v>
      </c>
      <c r="AB62" s="6">
        <v>4.4653366163394148</v>
      </c>
      <c r="AC62" s="6">
        <v>4.5623045030796749</v>
      </c>
      <c r="AD62" s="34"/>
      <c r="AE62" s="28">
        <f t="shared" si="3"/>
        <v>7.7875925829754822</v>
      </c>
      <c r="AF62" s="28">
        <f t="shared" si="2"/>
        <v>-0.27075469925053453</v>
      </c>
    </row>
    <row r="63" spans="1:32" s="31" customFormat="1" ht="80.25" customHeight="1" x14ac:dyDescent="0.25">
      <c r="A63" s="22">
        <v>59</v>
      </c>
      <c r="B63" s="38" t="s">
        <v>15</v>
      </c>
      <c r="C63" s="14"/>
      <c r="D63" s="25"/>
      <c r="E63" s="25"/>
      <c r="F63" s="25"/>
      <c r="G63" s="26">
        <v>0</v>
      </c>
      <c r="H63" s="26">
        <v>-237.03658897599999</v>
      </c>
      <c r="I63" s="26">
        <v>-237.03658897599999</v>
      </c>
      <c r="J63" s="26">
        <v>0</v>
      </c>
      <c r="K63" s="26">
        <v>0</v>
      </c>
      <c r="L63" s="26">
        <v>0</v>
      </c>
      <c r="M63" s="26">
        <v>0</v>
      </c>
      <c r="N63" s="26">
        <v>409.74595899999991</v>
      </c>
      <c r="O63" s="26">
        <v>409.74595899999991</v>
      </c>
      <c r="P63" s="26">
        <v>0</v>
      </c>
      <c r="Q63" s="26">
        <v>0</v>
      </c>
      <c r="R63" s="26">
        <v>0</v>
      </c>
      <c r="S63" s="26">
        <v>0</v>
      </c>
      <c r="T63" s="26">
        <v>0</v>
      </c>
      <c r="U63" s="26">
        <v>0</v>
      </c>
      <c r="V63" s="26">
        <v>0</v>
      </c>
      <c r="W63" s="26">
        <v>0</v>
      </c>
      <c r="X63" s="26">
        <v>0</v>
      </c>
      <c r="Y63" s="26">
        <v>0</v>
      </c>
      <c r="Z63" s="26">
        <v>409.74595899999991</v>
      </c>
      <c r="AA63" s="26">
        <v>409.74595899999991</v>
      </c>
      <c r="AB63" s="25">
        <v>0</v>
      </c>
      <c r="AC63" s="25">
        <v>-1.7286190320663397</v>
      </c>
      <c r="AD63" s="37" t="s">
        <v>116</v>
      </c>
      <c r="AE63" s="28" t="e">
        <f t="shared" si="3"/>
        <v>#DIV/0!</v>
      </c>
      <c r="AF63" s="28" t="e">
        <f t="shared" si="2"/>
        <v>#DIV/0!</v>
      </c>
    </row>
    <row r="64" spans="1:32" ht="29.25" customHeight="1" x14ac:dyDescent="0.25">
      <c r="A64" s="22">
        <v>60</v>
      </c>
      <c r="B64" s="38" t="s">
        <v>14</v>
      </c>
      <c r="C64" s="14"/>
      <c r="D64" s="25"/>
      <c r="E64" s="25"/>
      <c r="F64" s="25"/>
      <c r="G64" s="26">
        <v>3763.4400000000005</v>
      </c>
      <c r="H64" s="26">
        <v>3555.5964384999993</v>
      </c>
      <c r="I64" s="26">
        <v>-207.84356150000036</v>
      </c>
      <c r="J64" s="26">
        <v>0</v>
      </c>
      <c r="K64" s="26">
        <v>0</v>
      </c>
      <c r="L64" s="26">
        <v>0</v>
      </c>
      <c r="M64" s="26">
        <v>21903.220800000003</v>
      </c>
      <c r="N64" s="26">
        <v>19989.681805569875</v>
      </c>
      <c r="O64" s="26">
        <v>-1913.5389944301269</v>
      </c>
      <c r="P64" s="26">
        <v>0</v>
      </c>
      <c r="Q64" s="26">
        <v>0</v>
      </c>
      <c r="R64" s="26">
        <v>0</v>
      </c>
      <c r="S64" s="26">
        <v>0</v>
      </c>
      <c r="T64" s="26">
        <v>0</v>
      </c>
      <c r="U64" s="26">
        <v>0</v>
      </c>
      <c r="V64" s="26">
        <v>0</v>
      </c>
      <c r="W64" s="26">
        <v>-0.14372599999999999</v>
      </c>
      <c r="X64" s="26">
        <v>-0.14372599999999999</v>
      </c>
      <c r="Y64" s="26">
        <v>21903.220800000003</v>
      </c>
      <c r="Z64" s="26">
        <v>19989.538079569877</v>
      </c>
      <c r="AA64" s="26">
        <v>-1913.6827204301262</v>
      </c>
      <c r="AB64" s="25">
        <v>5.82</v>
      </c>
      <c r="AC64" s="25">
        <v>5.6219929413594727</v>
      </c>
      <c r="AD64" s="40" t="s">
        <v>121</v>
      </c>
      <c r="AE64" s="28" t="e">
        <f t="shared" si="3"/>
        <v>#DIV/0!</v>
      </c>
      <c r="AF64" s="28">
        <f t="shared" si="2"/>
        <v>-5.522701610760377</v>
      </c>
    </row>
    <row r="65" spans="1:32" ht="29.25" customHeight="1" x14ac:dyDescent="0.25">
      <c r="A65" s="22">
        <v>61</v>
      </c>
      <c r="B65" s="38" t="s">
        <v>13</v>
      </c>
      <c r="C65" s="14"/>
      <c r="D65" s="25"/>
      <c r="E65" s="25"/>
      <c r="F65" s="25"/>
      <c r="G65" s="26">
        <v>0</v>
      </c>
      <c r="H65" s="26">
        <v>-820.42238949999989</v>
      </c>
      <c r="I65" s="26">
        <v>-820.42238949999989</v>
      </c>
      <c r="J65" s="26">
        <v>0</v>
      </c>
      <c r="K65" s="26">
        <v>0</v>
      </c>
      <c r="L65" s="26">
        <v>0</v>
      </c>
      <c r="M65" s="26">
        <v>0</v>
      </c>
      <c r="N65" s="26">
        <v>-3243.492666604925</v>
      </c>
      <c r="O65" s="26">
        <v>-3243.492666604925</v>
      </c>
      <c r="P65" s="26">
        <v>0</v>
      </c>
      <c r="Q65" s="26">
        <v>0</v>
      </c>
      <c r="R65" s="26">
        <v>0</v>
      </c>
      <c r="S65" s="26">
        <v>0</v>
      </c>
      <c r="T65" s="26">
        <v>0</v>
      </c>
      <c r="U65" s="26">
        <v>0</v>
      </c>
      <c r="V65" s="26">
        <v>0</v>
      </c>
      <c r="W65" s="26">
        <v>0</v>
      </c>
      <c r="X65" s="26">
        <v>0</v>
      </c>
      <c r="Y65" s="26">
        <v>0</v>
      </c>
      <c r="Z65" s="26">
        <v>-3243.492666604925</v>
      </c>
      <c r="AA65" s="26">
        <v>-3243.492666604925</v>
      </c>
      <c r="AB65" s="25">
        <v>0</v>
      </c>
      <c r="AC65" s="25">
        <v>3.9534424073697534</v>
      </c>
      <c r="AD65" s="41"/>
      <c r="AE65" s="28" t="e">
        <f t="shared" si="3"/>
        <v>#DIV/0!</v>
      </c>
      <c r="AF65" s="28" t="e">
        <f t="shared" si="2"/>
        <v>#DIV/0!</v>
      </c>
    </row>
    <row r="66" spans="1:32" ht="29.25" customHeight="1" x14ac:dyDescent="0.25">
      <c r="A66" s="22">
        <v>62</v>
      </c>
      <c r="B66" s="38" t="s">
        <v>12</v>
      </c>
      <c r="C66" s="14"/>
      <c r="D66" s="25"/>
      <c r="E66" s="25"/>
      <c r="F66" s="25"/>
      <c r="G66" s="26">
        <v>0</v>
      </c>
      <c r="H66" s="26">
        <v>0</v>
      </c>
      <c r="I66" s="26">
        <v>0</v>
      </c>
      <c r="J66" s="26">
        <v>0</v>
      </c>
      <c r="K66" s="26">
        <v>0</v>
      </c>
      <c r="L66" s="26">
        <v>0</v>
      </c>
      <c r="M66" s="26">
        <v>0</v>
      </c>
      <c r="N66" s="26">
        <v>0</v>
      </c>
      <c r="O66" s="26">
        <v>0</v>
      </c>
      <c r="P66" s="26">
        <v>0</v>
      </c>
      <c r="Q66" s="26">
        <v>0</v>
      </c>
      <c r="R66" s="26">
        <v>0</v>
      </c>
      <c r="S66" s="26">
        <v>0</v>
      </c>
      <c r="T66" s="26">
        <v>0</v>
      </c>
      <c r="U66" s="26">
        <v>0</v>
      </c>
      <c r="V66" s="26">
        <v>0</v>
      </c>
      <c r="W66" s="26">
        <v>0</v>
      </c>
      <c r="X66" s="26">
        <v>0</v>
      </c>
      <c r="Y66" s="26">
        <v>0</v>
      </c>
      <c r="Z66" s="26">
        <v>0</v>
      </c>
      <c r="AA66" s="26">
        <v>0</v>
      </c>
      <c r="AB66" s="25">
        <v>0</v>
      </c>
      <c r="AC66" s="25">
        <v>0</v>
      </c>
      <c r="AD66" s="41"/>
      <c r="AE66" s="28" t="e">
        <f t="shared" si="3"/>
        <v>#DIV/0!</v>
      </c>
      <c r="AF66" s="28" t="e">
        <f t="shared" si="2"/>
        <v>#DIV/0!</v>
      </c>
    </row>
    <row r="67" spans="1:32" ht="29.25" customHeight="1" x14ac:dyDescent="0.25">
      <c r="A67" s="22">
        <v>63</v>
      </c>
      <c r="B67" s="38" t="s">
        <v>11</v>
      </c>
      <c r="C67" s="14"/>
      <c r="D67" s="25"/>
      <c r="E67" s="25"/>
      <c r="F67" s="25"/>
      <c r="G67" s="26">
        <v>0</v>
      </c>
      <c r="H67" s="26">
        <v>0</v>
      </c>
      <c r="I67" s="26">
        <v>0</v>
      </c>
      <c r="J67" s="26">
        <v>0</v>
      </c>
      <c r="K67" s="26">
        <v>0</v>
      </c>
      <c r="L67" s="26">
        <v>0</v>
      </c>
      <c r="M67" s="26">
        <v>0</v>
      </c>
      <c r="N67" s="26">
        <v>0</v>
      </c>
      <c r="O67" s="26">
        <v>0</v>
      </c>
      <c r="P67" s="26">
        <v>0</v>
      </c>
      <c r="Q67" s="26">
        <v>0</v>
      </c>
      <c r="R67" s="26">
        <v>0</v>
      </c>
      <c r="S67" s="26">
        <v>0</v>
      </c>
      <c r="T67" s="26">
        <v>0</v>
      </c>
      <c r="U67" s="26">
        <v>0</v>
      </c>
      <c r="V67" s="26">
        <v>0</v>
      </c>
      <c r="W67" s="26">
        <v>0</v>
      </c>
      <c r="X67" s="26">
        <v>0</v>
      </c>
      <c r="Y67" s="26">
        <v>0</v>
      </c>
      <c r="Z67" s="26">
        <v>0</v>
      </c>
      <c r="AA67" s="26">
        <v>0</v>
      </c>
      <c r="AB67" s="25">
        <v>0</v>
      </c>
      <c r="AC67" s="25">
        <v>0</v>
      </c>
      <c r="AD67" s="41"/>
      <c r="AE67" s="28" t="e">
        <f t="shared" si="3"/>
        <v>#DIV/0!</v>
      </c>
      <c r="AF67" s="28" t="e">
        <f t="shared" si="2"/>
        <v>#DIV/0!</v>
      </c>
    </row>
    <row r="68" spans="1:32" ht="29.25" customHeight="1" x14ac:dyDescent="0.25">
      <c r="A68" s="22">
        <v>64</v>
      </c>
      <c r="B68" s="38" t="s">
        <v>10</v>
      </c>
      <c r="C68" s="14"/>
      <c r="D68" s="25"/>
      <c r="E68" s="25"/>
      <c r="F68" s="25"/>
      <c r="G68" s="26">
        <v>0</v>
      </c>
      <c r="H68" s="26">
        <v>0</v>
      </c>
      <c r="I68" s="26">
        <v>0</v>
      </c>
      <c r="J68" s="26">
        <v>0</v>
      </c>
      <c r="K68" s="26">
        <v>0</v>
      </c>
      <c r="L68" s="26">
        <v>0</v>
      </c>
      <c r="M68" s="26">
        <v>0</v>
      </c>
      <c r="N68" s="26">
        <v>0</v>
      </c>
      <c r="O68" s="26">
        <v>0</v>
      </c>
      <c r="P68" s="26">
        <v>0</v>
      </c>
      <c r="Q68" s="26">
        <v>0</v>
      </c>
      <c r="R68" s="26">
        <v>0</v>
      </c>
      <c r="S68" s="26">
        <v>0</v>
      </c>
      <c r="T68" s="26">
        <v>0</v>
      </c>
      <c r="U68" s="26">
        <v>0</v>
      </c>
      <c r="V68" s="26">
        <v>0</v>
      </c>
      <c r="W68" s="26">
        <v>0</v>
      </c>
      <c r="X68" s="26">
        <v>0</v>
      </c>
      <c r="Y68" s="26">
        <v>0</v>
      </c>
      <c r="Z68" s="26">
        <v>0</v>
      </c>
      <c r="AA68" s="26">
        <v>0</v>
      </c>
      <c r="AB68" s="25">
        <v>0</v>
      </c>
      <c r="AC68" s="25">
        <v>0</v>
      </c>
      <c r="AD68" s="41"/>
      <c r="AE68" s="28" t="e">
        <f t="shared" si="3"/>
        <v>#DIV/0!</v>
      </c>
      <c r="AF68" s="28" t="e">
        <f t="shared" si="2"/>
        <v>#DIV/0!</v>
      </c>
    </row>
    <row r="69" spans="1:32" ht="29.25" customHeight="1" x14ac:dyDescent="0.25">
      <c r="A69" s="22">
        <v>65</v>
      </c>
      <c r="B69" s="38" t="s">
        <v>9</v>
      </c>
      <c r="C69" s="14"/>
      <c r="D69" s="25"/>
      <c r="E69" s="25"/>
      <c r="F69" s="25"/>
      <c r="G69" s="26">
        <v>0</v>
      </c>
      <c r="H69" s="26">
        <v>0</v>
      </c>
      <c r="I69" s="26">
        <v>0</v>
      </c>
      <c r="J69" s="26">
        <v>0</v>
      </c>
      <c r="K69" s="26">
        <v>0</v>
      </c>
      <c r="L69" s="26">
        <v>0</v>
      </c>
      <c r="M69" s="26">
        <v>0</v>
      </c>
      <c r="N69" s="26">
        <v>0</v>
      </c>
      <c r="O69" s="26">
        <v>0</v>
      </c>
      <c r="P69" s="26">
        <v>0</v>
      </c>
      <c r="Q69" s="26">
        <v>0</v>
      </c>
      <c r="R69" s="26">
        <v>0</v>
      </c>
      <c r="S69" s="26">
        <v>0</v>
      </c>
      <c r="T69" s="26">
        <v>0</v>
      </c>
      <c r="U69" s="26">
        <v>0</v>
      </c>
      <c r="V69" s="26">
        <v>0</v>
      </c>
      <c r="W69" s="26">
        <v>0</v>
      </c>
      <c r="X69" s="26">
        <v>0</v>
      </c>
      <c r="Y69" s="26">
        <v>0</v>
      </c>
      <c r="Z69" s="26">
        <v>0</v>
      </c>
      <c r="AA69" s="26">
        <v>0</v>
      </c>
      <c r="AB69" s="25">
        <v>0</v>
      </c>
      <c r="AC69" s="25">
        <v>0</v>
      </c>
      <c r="AD69" s="41"/>
      <c r="AE69" s="28" t="e">
        <f t="shared" si="3"/>
        <v>#DIV/0!</v>
      </c>
      <c r="AF69" s="28" t="e">
        <f t="shared" si="2"/>
        <v>#DIV/0!</v>
      </c>
    </row>
    <row r="70" spans="1:32" ht="29.25" customHeight="1" x14ac:dyDescent="0.25">
      <c r="A70" s="22">
        <v>66</v>
      </c>
      <c r="B70" s="38" t="s">
        <v>8</v>
      </c>
      <c r="C70" s="14"/>
      <c r="D70" s="25"/>
      <c r="E70" s="25"/>
      <c r="F70" s="25"/>
      <c r="G70" s="26">
        <v>0</v>
      </c>
      <c r="H70" s="26">
        <v>-912.43933799999968</v>
      </c>
      <c r="I70" s="26">
        <v>-912.43933799999968</v>
      </c>
      <c r="J70" s="26">
        <v>0</v>
      </c>
      <c r="K70" s="26">
        <v>0</v>
      </c>
      <c r="L70" s="26">
        <v>0</v>
      </c>
      <c r="M70" s="26">
        <v>0</v>
      </c>
      <c r="N70" s="26">
        <v>-4653.5961377999993</v>
      </c>
      <c r="O70" s="26">
        <v>-4653.5961377999993</v>
      </c>
      <c r="P70" s="26">
        <v>0</v>
      </c>
      <c r="Q70" s="26">
        <v>0</v>
      </c>
      <c r="R70" s="26">
        <v>0</v>
      </c>
      <c r="S70" s="26">
        <v>0</v>
      </c>
      <c r="T70" s="26">
        <v>0</v>
      </c>
      <c r="U70" s="26">
        <v>0</v>
      </c>
      <c r="V70" s="26">
        <v>0</v>
      </c>
      <c r="W70" s="26">
        <v>0</v>
      </c>
      <c r="X70" s="26">
        <v>0</v>
      </c>
      <c r="Y70" s="26">
        <v>0</v>
      </c>
      <c r="Z70" s="26">
        <v>-4653.5961377999993</v>
      </c>
      <c r="AA70" s="26">
        <v>-4653.5961377999993</v>
      </c>
      <c r="AB70" s="25">
        <v>0</v>
      </c>
      <c r="AC70" s="25">
        <v>5.1001704376318777</v>
      </c>
      <c r="AD70" s="41"/>
      <c r="AE70" s="28" t="e">
        <f t="shared" si="3"/>
        <v>#DIV/0!</v>
      </c>
      <c r="AF70" s="28" t="e">
        <f t="shared" ref="AF70:AF79" si="11">I70/G70*100</f>
        <v>#DIV/0!</v>
      </c>
    </row>
    <row r="71" spans="1:32" ht="29.25" customHeight="1" x14ac:dyDescent="0.25">
      <c r="A71" s="3">
        <v>67</v>
      </c>
      <c r="B71" s="42" t="s">
        <v>7</v>
      </c>
      <c r="C71" s="43">
        <v>0</v>
      </c>
      <c r="D71" s="6"/>
      <c r="E71" s="6"/>
      <c r="F71" s="6"/>
      <c r="G71" s="30">
        <v>3763.4400000000005</v>
      </c>
      <c r="H71" s="30">
        <v>1585.6981220239995</v>
      </c>
      <c r="I71" s="30">
        <v>-2177.7418779760001</v>
      </c>
      <c r="J71" s="30">
        <v>0</v>
      </c>
      <c r="K71" s="30">
        <v>0</v>
      </c>
      <c r="L71" s="30">
        <v>0</v>
      </c>
      <c r="M71" s="30">
        <v>21903.220800000003</v>
      </c>
      <c r="N71" s="30">
        <v>12502.338960164951</v>
      </c>
      <c r="O71" s="30">
        <v>-9400.8818398350522</v>
      </c>
      <c r="P71" s="30">
        <v>0</v>
      </c>
      <c r="Q71" s="30">
        <v>0</v>
      </c>
      <c r="R71" s="30">
        <v>0</v>
      </c>
      <c r="S71" s="30">
        <v>0</v>
      </c>
      <c r="T71" s="30">
        <v>0</v>
      </c>
      <c r="U71" s="30">
        <v>0</v>
      </c>
      <c r="V71" s="30">
        <v>0</v>
      </c>
      <c r="W71" s="30">
        <v>-0.14372599999999999</v>
      </c>
      <c r="X71" s="30">
        <v>-0.14372599999999999</v>
      </c>
      <c r="Y71" s="30">
        <v>21903.220800000003</v>
      </c>
      <c r="Z71" s="30">
        <v>12502.195234164952</v>
      </c>
      <c r="AA71" s="30">
        <v>-9401.0255658350507</v>
      </c>
      <c r="AB71" s="6">
        <v>5.82</v>
      </c>
      <c r="AC71" s="6">
        <v>7.884347632452914</v>
      </c>
      <c r="AD71" s="44"/>
      <c r="AE71" s="28" t="e">
        <f t="shared" si="3"/>
        <v>#DIV/0!</v>
      </c>
      <c r="AF71" s="28">
        <f t="shared" si="11"/>
        <v>-57.865725984099647</v>
      </c>
    </row>
    <row r="72" spans="1:32" ht="15.75" customHeight="1" x14ac:dyDescent="0.25">
      <c r="A72" s="22">
        <v>68</v>
      </c>
      <c r="B72" s="45" t="s">
        <v>6</v>
      </c>
      <c r="C72" s="14"/>
      <c r="D72" s="25"/>
      <c r="E72" s="25"/>
      <c r="F72" s="25"/>
      <c r="G72" s="26">
        <v>0</v>
      </c>
      <c r="H72" s="26">
        <v>0</v>
      </c>
      <c r="I72" s="26">
        <v>0</v>
      </c>
      <c r="J72" s="26">
        <v>35487.099999999991</v>
      </c>
      <c r="K72" s="26">
        <v>33458.525826999998</v>
      </c>
      <c r="L72" s="26">
        <v>-2028.5741730000004</v>
      </c>
      <c r="M72" s="26">
        <v>0</v>
      </c>
      <c r="N72" s="26">
        <v>0</v>
      </c>
      <c r="O72" s="26">
        <v>0</v>
      </c>
      <c r="P72" s="26">
        <v>0</v>
      </c>
      <c r="Q72" s="26">
        <v>0</v>
      </c>
      <c r="R72" s="26">
        <v>0</v>
      </c>
      <c r="S72" s="26">
        <v>0</v>
      </c>
      <c r="T72" s="26">
        <v>0</v>
      </c>
      <c r="U72" s="26">
        <v>0</v>
      </c>
      <c r="V72" s="26">
        <v>0</v>
      </c>
      <c r="W72" s="26">
        <v>809.87332499000001</v>
      </c>
      <c r="X72" s="26">
        <v>809.87332499000001</v>
      </c>
      <c r="Y72" s="26">
        <v>35487.099999999991</v>
      </c>
      <c r="Z72" s="26">
        <v>34268.399151990001</v>
      </c>
      <c r="AA72" s="26">
        <v>-1218.7008480099903</v>
      </c>
      <c r="AB72" s="25">
        <v>0</v>
      </c>
      <c r="AC72" s="25">
        <v>0</v>
      </c>
      <c r="AD72" s="34" t="s">
        <v>108</v>
      </c>
      <c r="AE72" s="28" t="e">
        <f t="shared" si="3"/>
        <v>#DIV/0!</v>
      </c>
      <c r="AF72" s="28" t="e">
        <f t="shared" si="11"/>
        <v>#DIV/0!</v>
      </c>
    </row>
    <row r="73" spans="1:32" ht="15.75" customHeight="1" x14ac:dyDescent="0.25">
      <c r="A73" s="22">
        <v>69</v>
      </c>
      <c r="B73" s="45" t="s">
        <v>5</v>
      </c>
      <c r="C73" s="14"/>
      <c r="D73" s="25"/>
      <c r="E73" s="25"/>
      <c r="F73" s="25"/>
      <c r="G73" s="26">
        <v>0</v>
      </c>
      <c r="H73" s="26">
        <v>0</v>
      </c>
      <c r="I73" s="26">
        <v>0</v>
      </c>
      <c r="J73" s="26">
        <v>1224.7000000000003</v>
      </c>
      <c r="K73" s="26">
        <v>1220.2591020000002</v>
      </c>
      <c r="L73" s="26">
        <v>-4.4408980000000255</v>
      </c>
      <c r="M73" s="26">
        <v>0</v>
      </c>
      <c r="N73" s="26">
        <v>0</v>
      </c>
      <c r="O73" s="26">
        <v>0</v>
      </c>
      <c r="P73" s="26">
        <v>0</v>
      </c>
      <c r="Q73" s="26">
        <v>0</v>
      </c>
      <c r="R73" s="26">
        <v>0</v>
      </c>
      <c r="S73" s="26">
        <v>0</v>
      </c>
      <c r="T73" s="26">
        <v>0</v>
      </c>
      <c r="U73" s="26">
        <v>0</v>
      </c>
      <c r="V73" s="26">
        <v>0</v>
      </c>
      <c r="W73" s="26">
        <v>0</v>
      </c>
      <c r="X73" s="26">
        <v>0</v>
      </c>
      <c r="Y73" s="26">
        <v>1224.7000000000003</v>
      </c>
      <c r="Z73" s="26">
        <v>1220.2591020000002</v>
      </c>
      <c r="AA73" s="26">
        <v>-4.4408980000000611</v>
      </c>
      <c r="AB73" s="25">
        <v>0</v>
      </c>
      <c r="AC73" s="25">
        <v>0</v>
      </c>
      <c r="AD73" s="34"/>
      <c r="AE73" s="28" t="e">
        <f t="shared" ref="AE73:AE79" si="12">F73/D73*100</f>
        <v>#DIV/0!</v>
      </c>
      <c r="AF73" s="28" t="e">
        <f t="shared" si="11"/>
        <v>#DIV/0!</v>
      </c>
    </row>
    <row r="74" spans="1:32" ht="15.75" customHeight="1" x14ac:dyDescent="0.25">
      <c r="A74" s="22">
        <v>70</v>
      </c>
      <c r="B74" s="45" t="s">
        <v>4</v>
      </c>
      <c r="C74" s="14"/>
      <c r="D74" s="25"/>
      <c r="E74" s="25"/>
      <c r="F74" s="25"/>
      <c r="G74" s="26">
        <v>0</v>
      </c>
      <c r="H74" s="26">
        <v>0</v>
      </c>
      <c r="I74" s="26">
        <v>0</v>
      </c>
      <c r="J74" s="26">
        <v>16560.099999999999</v>
      </c>
      <c r="K74" s="26">
        <v>14557.573677</v>
      </c>
      <c r="L74" s="26">
        <v>-2002.5263230000003</v>
      </c>
      <c r="M74" s="26">
        <v>0</v>
      </c>
      <c r="N74" s="26">
        <v>636.28583500000002</v>
      </c>
      <c r="O74" s="26">
        <v>636.28583500000002</v>
      </c>
      <c r="P74" s="26">
        <v>0</v>
      </c>
      <c r="Q74" s="26">
        <v>0</v>
      </c>
      <c r="R74" s="26">
        <v>0</v>
      </c>
      <c r="S74" s="26">
        <v>0</v>
      </c>
      <c r="T74" s="26">
        <v>0</v>
      </c>
      <c r="U74" s="26">
        <v>0</v>
      </c>
      <c r="V74" s="26">
        <v>0</v>
      </c>
      <c r="W74" s="26">
        <v>78.919297999999998</v>
      </c>
      <c r="X74" s="26">
        <v>78.919297999999998</v>
      </c>
      <c r="Y74" s="26">
        <v>16560.099999999999</v>
      </c>
      <c r="Z74" s="26">
        <v>15272.77881</v>
      </c>
      <c r="AA74" s="26">
        <v>-1287.3211899999988</v>
      </c>
      <c r="AB74" s="25">
        <v>0</v>
      </c>
      <c r="AC74" s="25">
        <v>0</v>
      </c>
      <c r="AD74" s="34"/>
      <c r="AE74" s="28" t="e">
        <f t="shared" si="12"/>
        <v>#DIV/0!</v>
      </c>
      <c r="AF74" s="28" t="e">
        <f t="shared" si="11"/>
        <v>#DIV/0!</v>
      </c>
    </row>
    <row r="75" spans="1:32" ht="15.75" customHeight="1" x14ac:dyDescent="0.25">
      <c r="A75" s="22">
        <v>71</v>
      </c>
      <c r="B75" s="45" t="s">
        <v>3</v>
      </c>
      <c r="C75" s="14"/>
      <c r="D75" s="25"/>
      <c r="E75" s="25"/>
      <c r="F75" s="25"/>
      <c r="G75" s="26">
        <v>0</v>
      </c>
      <c r="H75" s="26">
        <v>0</v>
      </c>
      <c r="I75" s="26">
        <v>0</v>
      </c>
      <c r="J75" s="26">
        <v>49.999999999999993</v>
      </c>
      <c r="K75" s="26">
        <v>53.638762999999997</v>
      </c>
      <c r="L75" s="26">
        <v>3.638763</v>
      </c>
      <c r="M75" s="26">
        <v>0</v>
      </c>
      <c r="N75" s="26">
        <v>34.869460999999994</v>
      </c>
      <c r="O75" s="26">
        <v>34.869460999999994</v>
      </c>
      <c r="P75" s="26">
        <v>0</v>
      </c>
      <c r="Q75" s="26">
        <v>0</v>
      </c>
      <c r="R75" s="26">
        <v>0</v>
      </c>
      <c r="S75" s="26">
        <v>0</v>
      </c>
      <c r="T75" s="26">
        <v>0</v>
      </c>
      <c r="U75" s="26">
        <v>0</v>
      </c>
      <c r="V75" s="26">
        <v>0</v>
      </c>
      <c r="W75" s="26">
        <v>0</v>
      </c>
      <c r="X75" s="26">
        <v>0</v>
      </c>
      <c r="Y75" s="26">
        <v>49.999999999999993</v>
      </c>
      <c r="Z75" s="26">
        <v>88.508223999999984</v>
      </c>
      <c r="AA75" s="26">
        <v>38.508223999999991</v>
      </c>
      <c r="AB75" s="25">
        <v>0</v>
      </c>
      <c r="AC75" s="25">
        <v>0</v>
      </c>
      <c r="AD75" s="34"/>
      <c r="AE75" s="28" t="e">
        <f t="shared" si="12"/>
        <v>#DIV/0!</v>
      </c>
      <c r="AF75" s="28" t="e">
        <f t="shared" si="11"/>
        <v>#DIV/0!</v>
      </c>
    </row>
    <row r="76" spans="1:32" ht="38.25" x14ac:dyDescent="0.25">
      <c r="A76" s="3">
        <v>72</v>
      </c>
      <c r="B76" s="42" t="s">
        <v>2</v>
      </c>
      <c r="C76" s="43">
        <v>0</v>
      </c>
      <c r="D76" s="6"/>
      <c r="E76" s="6"/>
      <c r="F76" s="6"/>
      <c r="G76" s="30">
        <v>0</v>
      </c>
      <c r="H76" s="30">
        <v>0</v>
      </c>
      <c r="I76" s="30">
        <v>0</v>
      </c>
      <c r="J76" s="30">
        <v>53321.899999999987</v>
      </c>
      <c r="K76" s="30">
        <v>49289.997369000004</v>
      </c>
      <c r="L76" s="30">
        <v>-4031.9026310000008</v>
      </c>
      <c r="M76" s="30">
        <v>0</v>
      </c>
      <c r="N76" s="30">
        <v>671.15529600000002</v>
      </c>
      <c r="O76" s="30">
        <v>671.15529600000002</v>
      </c>
      <c r="P76" s="30">
        <v>0</v>
      </c>
      <c r="Q76" s="30">
        <v>0</v>
      </c>
      <c r="R76" s="30">
        <v>0</v>
      </c>
      <c r="S76" s="30">
        <v>0</v>
      </c>
      <c r="T76" s="30">
        <v>0</v>
      </c>
      <c r="U76" s="30">
        <v>0</v>
      </c>
      <c r="V76" s="30">
        <v>0</v>
      </c>
      <c r="W76" s="30">
        <v>888.79262299000004</v>
      </c>
      <c r="X76" s="30">
        <v>888.79262299000004</v>
      </c>
      <c r="Y76" s="30">
        <v>53321.899999999987</v>
      </c>
      <c r="Z76" s="30">
        <v>50849.945287989998</v>
      </c>
      <c r="AA76" s="30">
        <v>-2471.9547120099887</v>
      </c>
      <c r="AB76" s="6">
        <v>0</v>
      </c>
      <c r="AC76" s="6">
        <v>0</v>
      </c>
      <c r="AD76" s="34"/>
      <c r="AE76" s="28" t="e">
        <f t="shared" si="12"/>
        <v>#DIV/0!</v>
      </c>
      <c r="AF76" s="28" t="e">
        <f t="shared" si="11"/>
        <v>#DIV/0!</v>
      </c>
    </row>
    <row r="77" spans="1:32" s="46" customFormat="1" ht="33" customHeight="1" x14ac:dyDescent="0.25">
      <c r="A77" s="3">
        <v>73</v>
      </c>
      <c r="B77" s="43" t="s">
        <v>1</v>
      </c>
      <c r="C77" s="43"/>
      <c r="D77" s="6"/>
      <c r="E77" s="6"/>
      <c r="F77" s="6"/>
      <c r="G77" s="30">
        <v>83573.099999999991</v>
      </c>
      <c r="H77" s="30">
        <v>78509.481094231945</v>
      </c>
      <c r="I77" s="30">
        <v>-5063.6189057680458</v>
      </c>
      <c r="J77" s="30">
        <v>147167</v>
      </c>
      <c r="K77" s="30">
        <v>156019.7544431577</v>
      </c>
      <c r="L77" s="30">
        <v>8742.7931151370503</v>
      </c>
      <c r="M77" s="30">
        <v>299935.50400000002</v>
      </c>
      <c r="N77" s="30">
        <v>284491.87658000394</v>
      </c>
      <c r="O77" s="30">
        <v>-15443.627419996035</v>
      </c>
      <c r="P77" s="30">
        <v>0</v>
      </c>
      <c r="Q77" s="30">
        <v>0</v>
      </c>
      <c r="R77" s="30">
        <v>0</v>
      </c>
      <c r="S77" s="30">
        <v>0</v>
      </c>
      <c r="T77" s="30">
        <v>0</v>
      </c>
      <c r="U77" s="30">
        <v>0</v>
      </c>
      <c r="V77" s="30">
        <v>0</v>
      </c>
      <c r="W77" s="30">
        <v>2010.7338704010567</v>
      </c>
      <c r="X77" s="30">
        <v>2010.7338704010567</v>
      </c>
      <c r="Y77" s="30">
        <v>447102.50400000002</v>
      </c>
      <c r="Z77" s="30">
        <v>442522.36489356268</v>
      </c>
      <c r="AA77" s="30">
        <v>-4580.1391064372747</v>
      </c>
      <c r="AB77" s="6">
        <v>5.3498374955577823</v>
      </c>
      <c r="AC77" s="6">
        <v>5.6365468058873027</v>
      </c>
      <c r="AD77" s="37" t="s">
        <v>109</v>
      </c>
      <c r="AE77" s="28" t="e">
        <f t="shared" si="12"/>
        <v>#DIV/0!</v>
      </c>
      <c r="AF77" s="28">
        <f t="shared" si="11"/>
        <v>-6.0589099910952768</v>
      </c>
    </row>
    <row r="78" spans="1:32" ht="77.25" customHeight="1" x14ac:dyDescent="0.25">
      <c r="A78" s="22">
        <v>74</v>
      </c>
      <c r="B78" s="47" t="s">
        <v>0</v>
      </c>
      <c r="C78" s="14"/>
      <c r="D78" s="25"/>
      <c r="E78" s="25"/>
      <c r="F78" s="25"/>
      <c r="G78" s="26">
        <v>0</v>
      </c>
      <c r="H78" s="26">
        <v>0</v>
      </c>
      <c r="I78" s="26">
        <v>0</v>
      </c>
      <c r="J78" s="26">
        <v>0</v>
      </c>
      <c r="K78" s="26">
        <v>16487.668529811879</v>
      </c>
      <c r="L78" s="26">
        <v>16487.668529811879</v>
      </c>
      <c r="M78" s="26">
        <v>0</v>
      </c>
      <c r="N78" s="26">
        <v>11329.387861000001</v>
      </c>
      <c r="O78" s="26">
        <v>11329.387861000001</v>
      </c>
      <c r="P78" s="26">
        <v>0</v>
      </c>
      <c r="Q78" s="26">
        <v>0</v>
      </c>
      <c r="R78" s="26">
        <v>0</v>
      </c>
      <c r="S78" s="26">
        <v>0</v>
      </c>
      <c r="T78" s="26">
        <v>0</v>
      </c>
      <c r="U78" s="26">
        <v>0</v>
      </c>
      <c r="V78" s="26">
        <v>0</v>
      </c>
      <c r="W78" s="26">
        <v>0</v>
      </c>
      <c r="X78" s="26">
        <v>0</v>
      </c>
      <c r="Y78" s="26">
        <v>0</v>
      </c>
      <c r="Z78" s="26">
        <v>27817.056390811878</v>
      </c>
      <c r="AA78" s="26">
        <v>27817.056390811878</v>
      </c>
      <c r="AB78" s="25">
        <v>0</v>
      </c>
      <c r="AC78" s="25">
        <v>0</v>
      </c>
      <c r="AD78" s="48" t="s">
        <v>110</v>
      </c>
      <c r="AE78" s="28" t="e">
        <f t="shared" si="12"/>
        <v>#DIV/0!</v>
      </c>
      <c r="AF78" s="28" t="e">
        <f t="shared" si="11"/>
        <v>#DIV/0!</v>
      </c>
    </row>
    <row r="79" spans="1:32" s="31" customFormat="1" ht="78.75" customHeight="1" x14ac:dyDescent="0.25">
      <c r="A79" s="3">
        <v>75</v>
      </c>
      <c r="B79" s="43" t="s">
        <v>117</v>
      </c>
      <c r="C79" s="43"/>
      <c r="D79" s="6">
        <f>D12+D23+D45+D49+D51+D56+D62</f>
        <v>86127.13</v>
      </c>
      <c r="E79" s="6">
        <f>E12+E23+E45+E49+E51+E56+E62</f>
        <v>97922.401108238424</v>
      </c>
      <c r="F79" s="6">
        <f>E79-D79</f>
        <v>11795.271108238419</v>
      </c>
      <c r="G79" s="30">
        <v>83573.099999999991</v>
      </c>
      <c r="H79" s="30">
        <v>78509.481094231945</v>
      </c>
      <c r="I79" s="30">
        <v>-5063.6189057680458</v>
      </c>
      <c r="J79" s="30">
        <v>147167</v>
      </c>
      <c r="K79" s="30">
        <v>172507.42297296957</v>
      </c>
      <c r="L79" s="30">
        <v>25230.461644948929</v>
      </c>
      <c r="M79" s="30">
        <v>299935.50400000002</v>
      </c>
      <c r="N79" s="30">
        <v>295821.26444100396</v>
      </c>
      <c r="O79" s="30">
        <v>-4114.2395589960342</v>
      </c>
      <c r="P79" s="30">
        <v>0</v>
      </c>
      <c r="Q79" s="30">
        <v>0</v>
      </c>
      <c r="R79" s="30">
        <v>0</v>
      </c>
      <c r="S79" s="30">
        <v>0</v>
      </c>
      <c r="T79" s="30">
        <v>0</v>
      </c>
      <c r="U79" s="30">
        <v>0</v>
      </c>
      <c r="V79" s="30">
        <v>0</v>
      </c>
      <c r="W79" s="30">
        <v>2010.7338704010567</v>
      </c>
      <c r="X79" s="30">
        <v>2010.7338704010567</v>
      </c>
      <c r="Y79" s="30">
        <v>447102.50400000002</v>
      </c>
      <c r="Z79" s="30">
        <v>470339.42128437455</v>
      </c>
      <c r="AA79" s="30">
        <v>23236.917284374606</v>
      </c>
      <c r="AB79" s="6">
        <v>5.3498374955577823</v>
      </c>
      <c r="AC79" s="6">
        <v>5.9908614186335534</v>
      </c>
      <c r="AD79" s="48" t="s">
        <v>111</v>
      </c>
      <c r="AE79" s="28">
        <f t="shared" si="12"/>
        <v>13.695186532093221</v>
      </c>
      <c r="AF79" s="28">
        <f t="shared" si="11"/>
        <v>-6.0589099910952768</v>
      </c>
    </row>
    <row r="80" spans="1:32" ht="26.25" customHeight="1" x14ac:dyDescent="0.25">
      <c r="J80" s="49">
        <f>J79-J76</f>
        <v>93845.1</v>
      </c>
    </row>
    <row r="81" spans="2:28" ht="26.25" customHeight="1" x14ac:dyDescent="0.25">
      <c r="H81" s="2">
        <v>78509.48109423196</v>
      </c>
      <c r="J81" s="49"/>
      <c r="Y81" s="49"/>
      <c r="Z81" s="1">
        <v>470339.42128428095</v>
      </c>
      <c r="AA81" s="28">
        <v>440097</v>
      </c>
      <c r="AB81" s="49">
        <v>30242.42128428095</v>
      </c>
    </row>
    <row r="82" spans="2:28" ht="26.25" customHeight="1" x14ac:dyDescent="0.25">
      <c r="B82" s="49"/>
      <c r="H82" s="49">
        <v>0</v>
      </c>
      <c r="Z82" s="50">
        <v>9.3597918748855591E-8</v>
      </c>
    </row>
    <row r="83" spans="2:28" ht="26.25" customHeight="1" x14ac:dyDescent="0.25">
      <c r="L83" s="51"/>
      <c r="M83" s="51"/>
      <c r="N83" s="51"/>
      <c r="R83" s="51"/>
      <c r="Z83" s="49"/>
    </row>
    <row r="84" spans="2:28" ht="26.25" customHeight="1" x14ac:dyDescent="0.25">
      <c r="H84" s="49"/>
    </row>
    <row r="85" spans="2:28" ht="26.25" customHeight="1" x14ac:dyDescent="0.25">
      <c r="C85" s="49"/>
      <c r="D85" s="49"/>
      <c r="E85" s="49"/>
      <c r="Z85" s="49"/>
    </row>
    <row r="89" spans="2:28" ht="26.25" customHeight="1" x14ac:dyDescent="0.25">
      <c r="I89" s="50"/>
    </row>
    <row r="91" spans="2:28" ht="26.25" customHeight="1" x14ac:dyDescent="0.25">
      <c r="I91" s="49"/>
    </row>
  </sheetData>
  <autoFilter ref="B1:B86" xr:uid="{9BCE6476-D892-4644-BA1C-7D298C57A0EC}"/>
  <mergeCells count="24">
    <mergeCell ref="AD64:AD71"/>
    <mergeCell ref="AD72:AD76"/>
    <mergeCell ref="AD5:AD12"/>
    <mergeCell ref="AD13:AD23"/>
    <mergeCell ref="AD24:AD45"/>
    <mergeCell ref="AD46:AD51"/>
    <mergeCell ref="AD52:AD56"/>
    <mergeCell ref="AD57:AD62"/>
    <mergeCell ref="AD2:AD4"/>
    <mergeCell ref="V3:X3"/>
    <mergeCell ref="Y3:AA3"/>
    <mergeCell ref="C16:C18"/>
    <mergeCell ref="C21:C22"/>
    <mergeCell ref="J3:L3"/>
    <mergeCell ref="M3:O3"/>
    <mergeCell ref="P3:R3"/>
    <mergeCell ref="S3:U3"/>
    <mergeCell ref="D2:F3"/>
    <mergeCell ref="A1:AC1"/>
    <mergeCell ref="A2:A4"/>
    <mergeCell ref="B2:B4"/>
    <mergeCell ref="C2:C4"/>
    <mergeCell ref="G2:I3"/>
    <mergeCell ref="J2:AA2"/>
  </mergeCells>
  <printOptions horizontalCentered="1"/>
  <pageMargins left="0.39370078740157483" right="0.39370078740157483" top="0.59055118110236227" bottom="0.19685039370078741" header="0.19685039370078741" footer="0.19685039370078741"/>
  <pageSetup paperSize="5" scale="60" fitToHeight="2" orientation="landscape" horizontalDpi="300" verticalDpi="300" r:id="rId1"/>
  <rowBreaks count="1" manualBreakCount="1">
    <brk id="5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CUMM (2)</vt:lpstr>
      <vt:lpstr>'CUMM (2)'!Print_Area</vt:lpstr>
      <vt:lpstr>'CUMM (2)'!Print_Titles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2026-07-08T07:28:24Z</cp:lastPrinted>
  <dcterms:created xsi:type="dcterms:W3CDTF">2026-07-07T19:11:44Z</dcterms:created>
  <dcterms:modified xsi:type="dcterms:W3CDTF">2026-07-08T07:30:28Z</dcterms:modified>
</cp:coreProperties>
</file>